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5330" windowHeight="8025" tabRatio="500" activeTab="0"/>
  </bookViews>
  <sheets>
    <sheet name="на 01.10.21" sheetId="1" r:id="rId1"/>
  </sheets>
  <definedNames>
    <definedName name="APPT" localSheetId="0">'на 01.10.21'!#REF!</definedName>
    <definedName name="FIO" localSheetId="0">'на 01.10.21'!#REF!</definedName>
    <definedName name="SIGN" localSheetId="0">'на 01.10.21'!#REF!</definedName>
    <definedName name="Z_18A44355_9B01_4B30_A21D_D58AB6C16BB3__wvu_PrintTitles" localSheetId="0">'на 01.10.21'!$6:$6</definedName>
    <definedName name="Z_18A44355_9B01_4B30_A21D_D58AB6C16BB3__wvu_Rows" localSheetId="0">'на 01.10.21'!$127:$127</definedName>
    <definedName name="Z_3BC8A2A8_E6DA_4580_831A_3F6F11ADCEF2__wvu_PrintTitles" localSheetId="0">'на 01.10.21'!$6:$6</definedName>
    <definedName name="Z_3BC8A2A8_E6DA_4580_831A_3F6F11ADCEF2__wvu_Rows" localSheetId="0">'на 01.10.21'!#REF!</definedName>
    <definedName name="Z_40AF8D35_BE0F_4075_942A_A459537355E7__wvu_PrintTitles" localSheetId="0">'на 01.10.21'!$6:$6</definedName>
    <definedName name="Z_40AF8D35_BE0F_4075_942A_A459537355E7__wvu_Rows" localSheetId="0">'на 01.10.21'!#REF!</definedName>
    <definedName name="Z_88127E63_12D7_4F66_B662_AB9F1540D418__wvu_Cols" localSheetId="0">'на 01.10.21'!$A:$A</definedName>
    <definedName name="Z_88127E63_12D7_4F66_B662_AB9F1540D418__wvu_PrintTitles" localSheetId="0">'на 01.10.21'!$6:$6</definedName>
    <definedName name="Z_88127E63_12D7_4F66_B662_AB9F1540D418__wvu_Rows" localSheetId="0">('на 01.10.21'!#REF!,'на 01.10.21'!#REF!,'на 01.10.21'!#REF!,'на 01.10.21'!#REF!,'на 01.10.21'!#REF!,'на 01.10.21'!#REF!)</definedName>
    <definedName name="Z_BF505269_B908_40DB_A66E_94DF9FB9B769__wvu_PrintTitles" localSheetId="0">'на 01.10.21'!$6:$6</definedName>
    <definedName name="_xlnm.Print_Titles" localSheetId="0">'на 01.10.21'!$6:$6</definedName>
  </definedNames>
  <calcPr fullCalcOnLoad="1"/>
</workbook>
</file>

<file path=xl/sharedStrings.xml><?xml version="1.0" encoding="utf-8"?>
<sst xmlns="http://schemas.openxmlformats.org/spreadsheetml/2006/main" count="335" uniqueCount="315">
  <si>
    <t>КВД</t>
  </si>
  <si>
    <t>Наименование КВД</t>
  </si>
  <si>
    <t>%
Исполнения</t>
  </si>
  <si>
    <t>%
Роста</t>
  </si>
  <si>
    <t>1.00.00.00.0.00.0.000</t>
  </si>
  <si>
    <t>Налоговые и неналоговые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</si>
  <si>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</si>
  <si>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</si>
  <si>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</si>
  <si>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</si>
  <si>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1.05.00.00.0.00.0.000</t>
  </si>
  <si>
    <t>Налоги на совокупный доход</t>
  </si>
  <si>
    <t>1.05.01.00.0.00.0.000</t>
  </si>
  <si>
    <t>Налог, взимаемый в связи с применением упрощенной системы налогообложения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</si>
  <si>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</si>
  <si>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</si>
  <si>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</si>
  <si>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</si>
  <si>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</si>
  <si>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Налог, взимаемый в связи с применением патентной системы налогообложения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</si>
  <si>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</si>
  <si>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</si>
  <si>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</si>
  <si>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</si>
  <si>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1.06.06.00.0.00.0.000</t>
  </si>
  <si>
    <t>Земельный налог</t>
  </si>
  <si>
    <t>1.08.00.00.0.00.0.000</t>
  </si>
  <si>
    <t>Государственная пошлина</t>
  </si>
  <si>
    <t>1.08.03.00.0.01.0.000</t>
  </si>
  <si>
    <t>Государственная пошлина по делам, рассматриваемым в судах общей юрисдикции, мировыми судьями</t>
  </si>
  <si>
    <t>1.08.07.00.0.01.0.000</t>
  </si>
  <si>
    <t>Государственная пошлина за государственную регистрацию, а также за совершение прочих юридически значимых действий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</si>
  <si>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</si>
  <si>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</si>
  <si>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1.11.05.01.2.04.0.000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</si>
  <si>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</si>
  <si>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1.11.05.02.4.04.0.000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</si>
  <si>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</si>
  <si>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1.11.05.03.4.04.0.000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</si>
  <si>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</si>
  <si>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1.11.05.07.4.04.0.000</t>
  </si>
  <si>
    <t>Доходы от сдачи в аренду имущества, составляющего казну городских округов (за исключением земельных участков)</t>
  </si>
  <si>
    <t>1.11.07.01.4.04.0.000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</si>
  <si>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</si>
  <si>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1.11.09.04.4.04.0.000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</si>
  <si>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</si>
  <si>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1.12.00.00.0.00.0.000</t>
  </si>
  <si>
    <t>Платежи при пользовании природными ресурсами</t>
  </si>
  <si>
    <t>1.12.01.01.0.01.0.000</t>
  </si>
  <si>
    <t>Плата за выбросы загрязняющих веществ в атмосферный воздух стационарными объектами</t>
  </si>
  <si>
    <t>1.12.01.03.0.01.0.000</t>
  </si>
  <si>
    <t>Плата за сбросы загрязняющих веществ в водные объекты</t>
  </si>
  <si>
    <t>1.12.01.04.0.01.0.000</t>
  </si>
  <si>
    <t>Плата за размещение отходов производства и потребления</t>
  </si>
  <si>
    <t>1.13.00.00.0.00.0.000</t>
  </si>
  <si>
    <t>Доходы от оказания платных услуг и компенсации затрат государства</t>
  </si>
  <si>
    <t>1.14.00.00.0.00.0.000</t>
  </si>
  <si>
    <t>Доходы от продажи материальных и нематериальных активов</t>
  </si>
  <si>
    <t>1.14.02.04.3.04.0.000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</si>
  <si>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</si>
  <si>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1.14.02.04.2.04.0.000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</si>
  <si>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</si>
  <si>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1.14.06.01.2.04.0.000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</si>
  <si>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</si>
  <si>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1.14.06.02.4.04.0.430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</si>
  <si>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</si>
  <si>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1.14.06.31.2.04.0.430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</si>
  <si>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</si>
  <si>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</si>
  <si>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</si>
  <si>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</si>
  <si>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</si>
  <si>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1.17.01.00.0.00.0.000</t>
  </si>
  <si>
    <t>Невыясненные поступления</t>
  </si>
  <si>
    <t>1.17.05.00.0.00.0.000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</si>
  <si>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</si>
  <si>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</si>
  <si>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</si>
  <si>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</si>
  <si>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2.02.10.00.0.00.0.000</t>
  </si>
  <si>
    <t>Дотации бюджетам бюджетной системы Российской Федерации</t>
  </si>
  <si>
    <t>71162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</si>
  <si>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приобретением автотранспортных средств</t>
  </si>
  <si>
    <t>2.02.20.00.0.00.0.000</t>
  </si>
  <si>
    <t>Субсидии бюджетам бюджетной системы Российской Федерации (межбюджетные субсидии)</t>
  </si>
  <si>
    <t>R0970,50970</t>
  </si>
  <si>
    <t>71740</t>
  </si>
  <si>
    <t>Реализация мероприятий в сфере дорожной деятельности</t>
  </si>
  <si>
    <t>71930</t>
  </si>
  <si>
    <t>71940</t>
  </si>
  <si>
    <t>Субсидии местным бюджетам на 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 в Волгоградской области, которые осуществляются из местных бюджетов</t>
  </si>
  <si>
    <t>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</si>
  <si>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</si>
  <si>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53040</t>
  </si>
  <si>
    <t>R4670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</si>
  <si>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</si>
  <si>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R4970</t>
  </si>
  <si>
    <t>55550</t>
  </si>
  <si>
    <t>Реализация программ формирования современной городской среды</t>
  </si>
  <si>
    <t>S1380</t>
  </si>
  <si>
    <t>R5765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</si>
  <si>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</si>
  <si>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R5768</t>
  </si>
  <si>
    <t>70390</t>
  </si>
  <si>
    <t>71170</t>
  </si>
  <si>
    <t>71790</t>
  </si>
  <si>
    <t>71840</t>
  </si>
  <si>
    <t>71850</t>
  </si>
  <si>
    <t>71890</t>
  </si>
  <si>
    <t>70840</t>
  </si>
  <si>
    <t>70980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</si>
  <si>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</si>
  <si>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2.02.03.00.0.00.0.000</t>
  </si>
  <si>
    <t>Субвенции бюджетам бюджетной системы Российской Федерации</t>
  </si>
  <si>
    <t>59320</t>
  </si>
  <si>
    <t>51200</t>
  </si>
  <si>
    <t>70530</t>
  </si>
  <si>
    <t>70510</t>
  </si>
  <si>
    <t>70420</t>
  </si>
  <si>
    <t>70010</t>
  </si>
  <si>
    <t>70290</t>
  </si>
  <si>
    <t>70020</t>
  </si>
  <si>
    <t>70370</t>
  </si>
  <si>
    <t>Субвенции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</t>
  </si>
  <si>
    <t>70350</t>
  </si>
  <si>
    <t>70360 и R5380, R4981</t>
  </si>
  <si>
    <t>71490</t>
  </si>
  <si>
    <t>70430</t>
  </si>
  <si>
    <t>70450</t>
  </si>
  <si>
    <t>70270</t>
  </si>
  <si>
    <t>70030</t>
  </si>
  <si>
    <t>70040</t>
  </si>
  <si>
    <t>70400</t>
  </si>
  <si>
    <t>70410</t>
  </si>
  <si>
    <t>70340</t>
  </si>
  <si>
    <t>71450</t>
  </si>
  <si>
    <t>54690</t>
  </si>
  <si>
    <t>Субвенции на проведение Всероссийской переписи населения 2020 года</t>
  </si>
  <si>
    <t>2.02.40.00.0.00.0.000</t>
  </si>
  <si>
    <t>Иные межбюджетные трансферты</t>
  </si>
  <si>
    <t>53030</t>
  </si>
  <si>
    <t>54240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</si>
  <si>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</si>
  <si>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70870</t>
  </si>
  <si>
    <t>L5192</t>
  </si>
  <si>
    <t>Государственная поддержка отрасли культуры (поддержка лучших работников сельских учреждений).</t>
  </si>
  <si>
    <t>2.07.00.00.0.00.0.000</t>
  </si>
  <si>
    <t>Прочие безвозмездные поступления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</si>
  <si>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</si>
  <si>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</si>
  <si>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</si>
  <si>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Итого доходов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</si>
  <si>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</si>
  <si>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</si>
  <si>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</si>
  <si>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</si>
  <si>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</si>
  <si>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в т.ч. оплата труда с начислениями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</si>
  <si>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</si>
  <si>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</si>
  <si>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</si>
  <si>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</si>
  <si>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</si>
  <si>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</si>
  <si>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</si>
  <si>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</si>
  <si>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</si>
  <si>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</si>
  <si>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</si>
  <si>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</si>
  <si>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</si>
  <si>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</si>
  <si>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</si>
  <si>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</si>
  <si>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</si>
  <si>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</si>
  <si>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</si>
  <si>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</si>
  <si>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</si>
  <si>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</si>
  <si>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</si>
  <si>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</si>
  <si>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</si>
  <si>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</si>
  <si>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</si>
  <si>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</si>
  <si>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</si>
  <si>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</si>
  <si>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</si>
  <si>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</si>
  <si>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</si>
  <si>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</si>
  <si>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</si>
  <si>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</si>
  <si>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</si>
  <si>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</si>
  <si>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</si>
  <si>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</si>
  <si>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</si>
  <si>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</si>
  <si>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</si>
  <si>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</si>
  <si>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</si>
  <si>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0800</t>
  </si>
  <si>
    <t>0801</t>
  </si>
  <si>
    <t>Культура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</si>
  <si>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</si>
  <si>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</si>
  <si>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</si>
  <si>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</si>
  <si>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</si>
  <si>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</si>
  <si>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</si>
  <si>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</si>
  <si>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</si>
  <si>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</si>
  <si>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</si>
  <si>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</si>
  <si>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</si>
  <si>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</si>
  <si>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</si>
  <si>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</si>
  <si>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</si>
  <si>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1301</t>
  </si>
  <si>
    <t>Итого расходов</t>
  </si>
  <si>
    <t>Дефицит (-), Профицит (+)</t>
  </si>
  <si>
    <t>х</t>
  </si>
  <si>
    <t>Начальник финансового отдела</t>
  </si>
  <si>
    <t>Е.В. Капустина</t>
  </si>
  <si>
    <t>Бюджетные назначения        2021 год</t>
  </si>
  <si>
    <t>0310</t>
  </si>
  <si>
    <t>71750</t>
  </si>
  <si>
    <t>Субсидии местным бюджетам на софинансирование капитальных вложений в объекты муниципальной собственности на реализацию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которые осуществляются из местных бюджетов</t>
  </si>
  <si>
    <t>52300</t>
  </si>
  <si>
    <t>71910</t>
  </si>
  <si>
    <t>Субвенции на предупреждение и ликвидацию болезней животных, их лечению, защиту населения от болезней общих для человека и животных в области обращения с животными в части отлова и содержания животных без владельцев</t>
  </si>
  <si>
    <t>Субвенции на организацию и осуществление государственного жилищного надзора и лицензионного контроля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</si>
  <si>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</si>
  <si>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
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</si>
  <si>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</si>
  <si>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</si>
  <si>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Создание новых мест в общеобразовательных организациях, расположенных в сельской местности и поселках городского типа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</si>
  <si>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</si>
  <si>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</si>
  <si>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</si>
  <si>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N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</si>
  <si>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</si>
  <si>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</si>
  <si>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организацию и осуществление деятельности по опеке и попечительству</t>
  </si>
  <si>
    <t>Субвенции на организационное обеспечение деятельности территориальных административных комиссий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</si>
  <si>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</si>
  <si>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</si>
  <si>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</si>
  <si>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</si>
  <si>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 xml:space="preserve"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
</t>
  </si>
  <si>
    <t xml:space="preserve"> Субвенция бюджетам муниципальных районов и городских округов на осуществление государственных полномочий по 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</si>
  <si>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бюджетам муниципальных районов и городских округов на осуществление государственных полномочий по выплате вознаграждения за труд, причитающегося приемным родителям, патронатным воспитателям, и предоставлению приемным родителям мер социальной поддержки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</si>
  <si>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</si>
  <si>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реконструкции и содержания скотомогильников (биотермических ям)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</si>
  <si>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</si>
  <si>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</si>
  <si>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Культура, кинематография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</si>
  <si>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</si>
  <si>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</si>
  <si>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71970</t>
  </si>
  <si>
    <t>55196</t>
  </si>
  <si>
    <t>Поддержка отрасли культуры (поддержка лучших работников сельских учреждений культуры)</t>
  </si>
  <si>
    <t>55195</t>
  </si>
  <si>
    <t>Поддержка отрасли культуры (поддержка лучших сельских учреждений культуры)</t>
  </si>
  <si>
    <t>0111</t>
  </si>
  <si>
    <t>Резервные фонды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</si>
  <si>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</si>
  <si>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комплексного развития сельских территорий (реализация проектов комплексного развития сельских территорий или сельских агломераций)</t>
  </si>
  <si>
    <t xml:space="preserve">ИСПОЛНЕНИЕ БЮДЖЕТА ГОРОДСКОГО ОКРУГА ГОРОД МИХАЙЛОВКА </t>
  </si>
  <si>
    <t>ВОЛГОГРАДСКОЙ ОБЛАСТИ</t>
  </si>
  <si>
    <t>Реализация мероприятий, связанных с организацией освещения улично-дорожной сети населенных пунктов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</si>
  <si>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</si>
  <si>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обеспечению жильем молодых семей</t>
  </si>
  <si>
    <t>Поддержка муниципальных программ формирования современной городской среды за счет средств субсидии из областного бюджета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</si>
  <si>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</si>
  <si>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Решение отдельных вопросов местного значения в сфере дополнительного образования детей</t>
  </si>
  <si>
    <t>Проведение капитального ремонта и (или) перепрофилирование групп и (или) приобретение оборудования и (или) оснащения образовательных организаций, в которых планируется открытие мест для детей в возрасте от 1,5 до 3 лет</t>
  </si>
  <si>
    <t>Приобретение и замена осветительных приборов, а также на выполнение необходимых для этого работ в зданиях муниципальных образовательных организаций Волгоградской области</t>
  </si>
  <si>
    <t>Замена кровли и выполнение необходимых для этого работ в зданиях муниципальных образовательных организаций</t>
  </si>
  <si>
    <t>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</t>
  </si>
  <si>
    <t>Дооснащение действующих объектов физической культуры и спорта оборудованием для лиц с ограниченными возможностями здоровья</t>
  </si>
  <si>
    <t>Приобретение и монтаж оборудования для доочистки воды</t>
  </si>
  <si>
    <t>НА 01.10.2021</t>
  </si>
  <si>
    <t>Исполнено на 01.10.2021</t>
  </si>
  <si>
    <t>7116А</t>
  </si>
  <si>
    <t>Дотация на поддержку мер по обеспечению сбалансированности местных бюджетов для решения отдельных вопросов местного значения исходя из динамикисобственных ресурсов по итогам 6-и месяцев 2021 года</t>
  </si>
  <si>
    <t>5549F</t>
  </si>
  <si>
    <t>Межбюджетные трансферты за достижение показателей деятельности органов исполнительной власти</t>
  </si>
  <si>
    <t>1.17.15.00.0.00.0.000</t>
  </si>
  <si>
    <t>Инициативные платежи</t>
  </si>
  <si>
    <t>1.09.00.00.0.00.0.000</t>
  </si>
  <si>
    <t>Задолженность и перерасчеты по отмененным налогам, сборам и иным обязательным платежам</t>
  </si>
  <si>
    <t>72230</t>
  </si>
  <si>
    <t>Субсидии из областного бюджета бюджетам муниципальных образований Волгоградской области на развитие материально-технической базы органов местного самоуправления</t>
  </si>
  <si>
    <t>71770</t>
  </si>
  <si>
    <t>Субсидии бюджетам муниципальных образований на реализацию проектов местных инициатив населения волгоградской области</t>
  </si>
  <si>
    <t>71165</t>
  </si>
  <si>
    <t xml:space="preserve">Дотация на поддержку мер по обеспечению сбалансированности местных бюджетов для решения отдельных вопросов местного значения в связи с реализацией местных инициатив населения </t>
  </si>
  <si>
    <t>71168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</si>
  <si>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предотвращением влияния ухудшения экономической ситуации</t>
  </si>
  <si>
    <t>67483</t>
  </si>
  <si>
    <t>Субсидии из областного бюджета бюджетам муниципальных образований Волгоградской области на переселение граждан из аварийного жилищного фонда</t>
  </si>
  <si>
    <t>67484</t>
  </si>
  <si>
    <t>55191</t>
  </si>
  <si>
    <t>Государственная поддержка отрасли культуры (оснащение образовательных учреждений в сфере культуры (детские школы искусствпо видам искусств и училищ) музыкальными инструментами, оборудованием и учебными материалами)</t>
  </si>
  <si>
    <t>R5270</t>
  </si>
  <si>
    <t>Субсидия бюджетам монопрофильных муниципальных образований (моногородов) для реализации муниципальных программ развития малого и среднего предпринимательства</t>
  </si>
  <si>
    <t>80670</t>
  </si>
  <si>
    <t>Резервный фонд Администрации Волгоградской области</t>
  </si>
  <si>
    <t>Исполнено на 01.10.2020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</si>
</sst>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_-* #,##0.00_р_._-;\-* #,##0.00_р_._-;_-* \-??_р_._-;_-@_-"/>
    <numFmt numFmtId="166" formatCode="#,##0.0"/>
    <numFmt numFmtId="167" formatCode="?"/>
  </numFmts>
  <fonts count="35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4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6" fillId="26" borderId="1" applyNumberFormat="0" applyAlignment="0" applyProtection="0"/>
    <xf numFmtId="0" fontId="1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7" borderId="7" applyNumberFormat="0" applyAlignment="0" applyProtection="0"/>
    <xf numFmtId="0" fontId="21" fillId="27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1" borderId="8" applyNumberFormat="0" applyAlignment="0" applyProtection="0"/>
    <xf numFmtId="0" fontId="0" fillId="21" borderId="8" applyNumberFormat="0" applyAlignment="0" applyProtection="0"/>
    <xf numFmtId="9" fontId="0" fillId="0" borderId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30" fillId="29" borderId="0" xfId="0" applyFont="1" applyFill="1" applyAlignment="1">
      <alignment/>
    </xf>
    <xf numFmtId="49" fontId="31" fillId="29" borderId="10" xfId="0" applyNumberFormat="1" applyFont="1" applyFill="1" applyBorder="1" applyAlignment="1">
      <alignment horizontal="center" vertical="center" wrapText="1"/>
    </xf>
    <xf numFmtId="49" fontId="31" fillId="29" borderId="11" xfId="0" applyNumberFormat="1" applyFont="1" applyFill="1" applyBorder="1" applyAlignment="1">
      <alignment horizontal="center" vertical="center" wrapText="1"/>
    </xf>
    <xf numFmtId="0" fontId="30" fillId="29" borderId="0" xfId="0" applyFont="1" applyFill="1" applyAlignment="1">
      <alignment wrapText="1"/>
    </xf>
    <xf numFmtId="0" fontId="30" fillId="0" borderId="0" xfId="0" applyFont="1" applyFill="1" applyAlignment="1">
      <alignment/>
    </xf>
    <xf numFmtId="166" fontId="31" fillId="0" borderId="10" xfId="0" applyNumberFormat="1" applyFont="1" applyFill="1" applyBorder="1" applyAlignment="1">
      <alignment horizontal="right" vertical="center" wrapText="1"/>
    </xf>
    <xf numFmtId="166" fontId="30" fillId="0" borderId="10" xfId="0" applyNumberFormat="1" applyFont="1" applyFill="1" applyBorder="1" applyAlignment="1">
      <alignment horizontal="right" vertical="center" wrapText="1"/>
    </xf>
    <xf numFmtId="166" fontId="31" fillId="29" borderId="10" xfId="0" applyNumberFormat="1" applyFont="1" applyFill="1" applyBorder="1" applyAlignment="1">
      <alignment horizontal="right" vertical="center" wrapText="1"/>
    </xf>
    <xf numFmtId="166" fontId="30" fillId="29" borderId="10" xfId="0" applyNumberFormat="1" applyFont="1" applyFill="1" applyBorder="1" applyAlignment="1">
      <alignment horizontal="right" vertical="center" wrapText="1"/>
    </xf>
    <xf numFmtId="166" fontId="30" fillId="29" borderId="12" xfId="0" applyNumberFormat="1" applyFont="1" applyFill="1" applyBorder="1" applyAlignment="1">
      <alignment horizontal="right" vertical="center"/>
    </xf>
    <xf numFmtId="166" fontId="30" fillId="29" borderId="10" xfId="0" applyNumberFormat="1" applyFont="1" applyFill="1" applyBorder="1" applyAlignment="1">
      <alignment horizontal="right" vertical="center"/>
    </xf>
    <xf numFmtId="166" fontId="31" fillId="0" borderId="10" xfId="0" applyNumberFormat="1" applyFont="1" applyFill="1" applyBorder="1" applyAlignment="1">
      <alignment horizontal="right"/>
    </xf>
    <xf numFmtId="166" fontId="31" fillId="0" borderId="10" xfId="0" applyNumberFormat="1" applyFont="1" applyFill="1" applyBorder="1" applyAlignment="1">
      <alignment/>
    </xf>
    <xf numFmtId="49" fontId="31" fillId="29" borderId="10" xfId="0" applyNumberFormat="1" applyFont="1" applyFill="1" applyBorder="1" applyAlignment="1">
      <alignment horizontal="left" vertical="center" wrapText="1"/>
    </xf>
    <xf numFmtId="166" fontId="31" fillId="29" borderId="10" xfId="105" applyNumberFormat="1" applyFont="1" applyFill="1" applyBorder="1" applyAlignment="1">
      <alignment horizontal="right" vertical="center" wrapText="1"/>
      <protection/>
    </xf>
    <xf numFmtId="0" fontId="31" fillId="29" borderId="0" xfId="0" applyFont="1" applyFill="1" applyAlignment="1">
      <alignment/>
    </xf>
    <xf numFmtId="49" fontId="30" fillId="29" borderId="11" xfId="0" applyNumberFormat="1" applyFont="1" applyFill="1" applyBorder="1" applyAlignment="1">
      <alignment horizontal="center" vertical="center" wrapText="1"/>
    </xf>
    <xf numFmtId="49" fontId="30" fillId="29" borderId="10" xfId="0" applyNumberFormat="1" applyFont="1" applyFill="1" applyBorder="1" applyAlignment="1">
      <alignment horizontal="left" vertical="center" wrapText="1"/>
    </xf>
    <xf numFmtId="166" fontId="30" fillId="29" borderId="10" xfId="105" applyNumberFormat="1" applyFont="1" applyFill="1" applyBorder="1" applyAlignment="1">
      <alignment horizontal="right" vertical="center" wrapText="1"/>
      <protection/>
    </xf>
    <xf numFmtId="49" fontId="30" fillId="29" borderId="10" xfId="0" applyNumberFormat="1" applyFont="1" applyFill="1" applyBorder="1" applyAlignment="1">
      <alignment horizontal="left" vertical="top" wrapText="1"/>
    </xf>
    <xf numFmtId="49" fontId="31" fillId="29" borderId="10" xfId="0" applyNumberFormat="1" applyFont="1" applyFill="1" applyBorder="1" applyAlignment="1">
      <alignment horizontal="left" vertical="top" wrapText="1"/>
    </xf>
    <xf numFmtId="49" fontId="30" fillId="29" borderId="13" xfId="0" applyNumberFormat="1" applyFont="1" applyFill="1" applyBorder="1" applyAlignment="1">
      <alignment horizontal="center" vertical="center" wrapText="1"/>
    </xf>
    <xf numFmtId="167" fontId="30" fillId="29" borderId="10" xfId="0" applyNumberFormat="1" applyFont="1" applyFill="1" applyBorder="1" applyAlignment="1">
      <alignment horizontal="left" vertical="top" wrapText="1"/>
    </xf>
    <xf numFmtId="49" fontId="30" fillId="29" borderId="13" xfId="0" applyNumberFormat="1" applyFont="1" applyFill="1" applyBorder="1" applyAlignment="1" applyProtection="1">
      <alignment horizontal="center" vertical="center" wrapText="1"/>
      <protection/>
    </xf>
    <xf numFmtId="167" fontId="30" fillId="29" borderId="10" xfId="0" applyNumberFormat="1" applyFont="1" applyFill="1" applyBorder="1" applyAlignment="1" applyProtection="1">
      <alignment horizontal="left" vertical="center" wrapText="1"/>
      <protection/>
    </xf>
    <xf numFmtId="167" fontId="30" fillId="29" borderId="10" xfId="0" applyNumberFormat="1" applyFont="1" applyFill="1" applyBorder="1" applyAlignment="1" applyProtection="1">
      <alignment horizontal="left" vertical="top" wrapText="1"/>
      <protection/>
    </xf>
    <xf numFmtId="49" fontId="30" fillId="29" borderId="14" xfId="0" applyNumberFormat="1" applyFont="1" applyFill="1" applyBorder="1" applyAlignment="1" applyProtection="1">
      <alignment horizontal="center" vertical="center" wrapText="1"/>
      <protection/>
    </xf>
    <xf numFmtId="49" fontId="30" fillId="29" borderId="10" xfId="0" applyNumberFormat="1" applyFont="1" applyFill="1" applyBorder="1" applyAlignment="1" applyProtection="1">
      <alignment horizontal="left" vertical="center" wrapText="1"/>
      <protection/>
    </xf>
    <xf numFmtId="49" fontId="30" fillId="29" borderId="11" xfId="0" applyNumberFormat="1" applyFont="1" applyFill="1" applyBorder="1" applyAlignment="1" applyProtection="1">
      <alignment horizontal="center" vertical="center" wrapText="1"/>
      <protection/>
    </xf>
    <xf numFmtId="49" fontId="30" fillId="29" borderId="10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30" fillId="29" borderId="11" xfId="105" applyNumberFormat="1" applyFont="1" applyFill="1" applyBorder="1" applyAlignment="1">
      <alignment horizontal="center" vertical="center" wrapText="1"/>
      <protection/>
    </xf>
    <xf numFmtId="0" fontId="30" fillId="0" borderId="10" xfId="105" applyFont="1" applyFill="1" applyBorder="1" applyAlignment="1">
      <alignment horizontal="left" vertical="center" wrapText="1"/>
      <protection/>
    </xf>
    <xf numFmtId="0" fontId="30" fillId="29" borderId="10" xfId="105" applyFont="1" applyFill="1" applyBorder="1" applyAlignment="1">
      <alignment horizontal="left" vertical="center" wrapText="1"/>
      <protection/>
    </xf>
    <xf numFmtId="49" fontId="30" fillId="0" borderId="10" xfId="105" applyNumberFormat="1" applyFont="1" applyFill="1" applyBorder="1" applyAlignment="1">
      <alignment horizontal="left" vertical="center" wrapText="1"/>
      <protection/>
    </xf>
    <xf numFmtId="167" fontId="31" fillId="29" borderId="10" xfId="0" applyNumberFormat="1" applyFont="1" applyFill="1" applyBorder="1" applyAlignment="1">
      <alignment horizontal="left" vertical="top" wrapText="1"/>
    </xf>
    <xf numFmtId="0" fontId="31" fillId="29" borderId="0" xfId="0" applyFont="1" applyFill="1" applyAlignment="1">
      <alignment wrapText="1"/>
    </xf>
    <xf numFmtId="49" fontId="31" fillId="29" borderId="11" xfId="0" applyNumberFormat="1" applyFont="1" applyFill="1" applyBorder="1" applyAlignment="1">
      <alignment horizontal="center"/>
    </xf>
    <xf numFmtId="49" fontId="31" fillId="29" borderId="10" xfId="0" applyNumberFormat="1" applyFont="1" applyFill="1" applyBorder="1" applyAlignment="1">
      <alignment horizontal="left" wrapText="1"/>
    </xf>
    <xf numFmtId="166" fontId="31" fillId="29" borderId="10" xfId="0" applyNumberFormat="1" applyFont="1" applyFill="1" applyBorder="1" applyAlignment="1">
      <alignment horizontal="right" vertical="center"/>
    </xf>
    <xf numFmtId="49" fontId="30" fillId="0" borderId="11" xfId="105" applyNumberFormat="1" applyFont="1" applyFill="1" applyBorder="1" applyAlignment="1">
      <alignment horizontal="center" vertical="center" wrapText="1"/>
      <protection/>
    </xf>
    <xf numFmtId="49" fontId="30" fillId="0" borderId="13" xfId="0" applyNumberFormat="1" applyFont="1" applyBorder="1" applyAlignment="1" applyProtection="1">
      <alignment horizontal="center" vertical="center" wrapText="1"/>
      <protection/>
    </xf>
    <xf numFmtId="49" fontId="30" fillId="0" borderId="10" xfId="0" applyNumberFormat="1" applyFont="1" applyBorder="1" applyAlignment="1" applyProtection="1">
      <alignment horizontal="left" vertical="center" wrapText="1"/>
      <protection/>
    </xf>
    <xf numFmtId="0" fontId="31" fillId="29" borderId="11" xfId="0" applyFont="1" applyFill="1" applyBorder="1" applyAlignment="1">
      <alignment/>
    </xf>
    <xf numFmtId="0" fontId="31" fillId="29" borderId="10" xfId="0" applyFont="1" applyFill="1" applyBorder="1" applyAlignment="1">
      <alignment horizontal="center" vertical="top" wrapText="1"/>
    </xf>
    <xf numFmtId="49" fontId="32" fillId="29" borderId="11" xfId="0" applyNumberFormat="1" applyFont="1" applyFill="1" applyBorder="1" applyAlignment="1">
      <alignment horizontal="center" vertical="center" wrapText="1"/>
    </xf>
    <xf numFmtId="49" fontId="32" fillId="29" borderId="10" xfId="0" applyNumberFormat="1" applyFont="1" applyFill="1" applyBorder="1" applyAlignment="1">
      <alignment horizontal="left" vertical="center" wrapText="1"/>
    </xf>
    <xf numFmtId="166" fontId="32" fillId="29" borderId="0" xfId="0" applyNumberFormat="1" applyFont="1" applyFill="1" applyAlignment="1">
      <alignment/>
    </xf>
    <xf numFmtId="0" fontId="32" fillId="29" borderId="0" xfId="0" applyFont="1" applyFill="1" applyAlignment="1">
      <alignment/>
    </xf>
    <xf numFmtId="49" fontId="32" fillId="29" borderId="0" xfId="0" applyNumberFormat="1" applyFont="1" applyFill="1" applyBorder="1" applyAlignment="1">
      <alignment horizontal="center" vertical="center" wrapText="1"/>
    </xf>
    <xf numFmtId="49" fontId="31" fillId="29" borderId="0" xfId="0" applyNumberFormat="1" applyFont="1" applyFill="1" applyBorder="1" applyAlignment="1">
      <alignment horizontal="center" vertical="center" wrapText="1"/>
    </xf>
    <xf numFmtId="166" fontId="30" fillId="29" borderId="0" xfId="0" applyNumberFormat="1" applyFont="1" applyFill="1" applyAlignment="1">
      <alignment/>
    </xf>
    <xf numFmtId="49" fontId="30" fillId="29" borderId="12" xfId="0" applyNumberFormat="1" applyFont="1" applyFill="1" applyBorder="1" applyAlignment="1">
      <alignment horizontal="left" vertical="center" wrapText="1"/>
    </xf>
    <xf numFmtId="166" fontId="30" fillId="30" borderId="10" xfId="0" applyNumberFormat="1" applyFont="1" applyFill="1" applyBorder="1" applyAlignment="1">
      <alignment horizontal="right" vertical="center" wrapText="1"/>
    </xf>
    <xf numFmtId="166" fontId="30" fillId="31" borderId="10" xfId="0" applyNumberFormat="1" applyFont="1" applyFill="1" applyBorder="1" applyAlignment="1">
      <alignment horizontal="right" vertical="center" wrapText="1"/>
    </xf>
    <xf numFmtId="166" fontId="31" fillId="30" borderId="10" xfId="0" applyNumberFormat="1" applyFont="1" applyFill="1" applyBorder="1" applyAlignment="1">
      <alignment horizontal="right" vertical="center" wrapText="1"/>
    </xf>
    <xf numFmtId="166" fontId="31" fillId="30" borderId="10" xfId="0" applyNumberFormat="1" applyFont="1" applyFill="1" applyBorder="1" applyAlignment="1">
      <alignment horizontal="right" vertical="center"/>
    </xf>
    <xf numFmtId="166" fontId="32" fillId="31" borderId="10" xfId="0" applyNumberFormat="1" applyFont="1" applyFill="1" applyBorder="1" applyAlignment="1">
      <alignment horizontal="right" vertical="center" wrapText="1"/>
    </xf>
    <xf numFmtId="166" fontId="31" fillId="31" borderId="10" xfId="0" applyNumberFormat="1" applyFont="1" applyFill="1" applyBorder="1" applyAlignment="1">
      <alignment horizontal="right" vertical="center" wrapText="1"/>
    </xf>
    <xf numFmtId="0" fontId="29" fillId="29" borderId="0" xfId="0" applyFont="1" applyFill="1" applyBorder="1" applyAlignment="1">
      <alignment horizontal="center" vertical="center"/>
    </xf>
    <xf numFmtId="0" fontId="33" fillId="29" borderId="0" xfId="0" applyFont="1" applyFill="1" applyAlignment="1">
      <alignment/>
    </xf>
    <xf numFmtId="0" fontId="33" fillId="29" borderId="0" xfId="0" applyFont="1" applyFill="1" applyAlignment="1">
      <alignment wrapText="1"/>
    </xf>
    <xf numFmtId="0" fontId="34" fillId="29" borderId="0" xfId="0" applyFont="1" applyFill="1" applyAlignment="1">
      <alignment/>
    </xf>
    <xf numFmtId="0" fontId="34" fillId="29" borderId="0" xfId="0" applyFont="1" applyFill="1" applyAlignment="1">
      <alignment wrapText="1"/>
    </xf>
    <xf numFmtId="166" fontId="32" fillId="29" borderId="10" xfId="0" applyNumberFormat="1" applyFont="1" applyFill="1" applyBorder="1" applyAlignment="1">
      <alignment horizontal="right" vertical="center" wrapText="1"/>
    </xf>
    <xf numFmtId="49" fontId="30" fillId="0" borderId="0" xfId="0" applyNumberFormat="1" applyFont="1" applyBorder="1" applyAlignment="1" applyProtection="1">
      <alignment horizontal="center" vertical="center" wrapText="1"/>
      <protection/>
    </xf>
    <xf numFmtId="49" fontId="30" fillId="29" borderId="0" xfId="0" applyNumberFormat="1" applyFont="1" applyFill="1" applyBorder="1" applyAlignment="1">
      <alignment horizontal="center" vertical="center" wrapText="1"/>
    </xf>
    <xf numFmtId="0" fontId="33" fillId="31" borderId="0" xfId="0" applyFont="1" applyFill="1" applyAlignment="1">
      <alignment/>
    </xf>
    <xf numFmtId="49" fontId="31" fillId="30" borderId="10" xfId="0" applyNumberFormat="1" applyFont="1" applyFill="1" applyBorder="1" applyAlignment="1">
      <alignment horizontal="center" vertical="center" wrapText="1"/>
    </xf>
    <xf numFmtId="166" fontId="30" fillId="30" borderId="10" xfId="0" applyNumberFormat="1" applyFont="1" applyFill="1" applyBorder="1" applyAlignment="1">
      <alignment horizontal="right" vertical="center"/>
    </xf>
    <xf numFmtId="166" fontId="30" fillId="30" borderId="12" xfId="0" applyNumberFormat="1" applyFont="1" applyFill="1" applyBorder="1" applyAlignment="1">
      <alignment horizontal="right" vertical="center"/>
    </xf>
    <xf numFmtId="166" fontId="31" fillId="31" borderId="10" xfId="0" applyNumberFormat="1" applyFont="1" applyFill="1" applyBorder="1" applyAlignment="1">
      <alignment horizontal="right"/>
    </xf>
    <xf numFmtId="166" fontId="31" fillId="31" borderId="10" xfId="0" applyNumberFormat="1" applyFont="1" applyFill="1" applyBorder="1" applyAlignment="1">
      <alignment/>
    </xf>
    <xf numFmtId="166" fontId="30" fillId="31" borderId="0" xfId="0" applyNumberFormat="1" applyFont="1" applyFill="1" applyAlignment="1">
      <alignment/>
    </xf>
    <xf numFmtId="0" fontId="29" fillId="0" borderId="0" xfId="0" applyFont="1" applyAlignment="1">
      <alignment horizontal="center" vertical="center"/>
    </xf>
    <xf numFmtId="0" fontId="34" fillId="29" borderId="0" xfId="0" applyFont="1" applyFill="1" applyBorder="1" applyAlignment="1">
      <alignment horizontal="right"/>
    </xf>
    <xf numFmtId="0" fontId="29" fillId="29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32" fillId="30" borderId="10" xfId="0" applyNumberFormat="1" applyFont="1" applyFill="1" applyBorder="1" applyAlignment="1">
      <alignment horizontal="right" vertical="center" wrapText="1"/>
    </xf>
  </cellXfs>
  <cellStyles count="11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Accent" xfId="51"/>
    <cellStyle name="Accent 1" xfId="52"/>
    <cellStyle name="Accent 2" xfId="53"/>
    <cellStyle name="Accent 3" xfId="54"/>
    <cellStyle name="Bad" xfId="55"/>
    <cellStyle name="Error" xfId="56"/>
    <cellStyle name="Footnote" xfId="57"/>
    <cellStyle name="Good" xfId="58"/>
    <cellStyle name="Heading" xfId="59"/>
    <cellStyle name="Heading 1" xfId="60"/>
    <cellStyle name="Heading 2" xfId="61"/>
    <cellStyle name="Neutral" xfId="62"/>
    <cellStyle name="Note" xfId="63"/>
    <cellStyle name="Status" xfId="64"/>
    <cellStyle name="Text" xfId="65"/>
    <cellStyle name="Warning" xfId="66"/>
    <cellStyle name="Акцент1" xfId="67"/>
    <cellStyle name="Акцент1 2" xfId="68"/>
    <cellStyle name="Акцент2" xfId="69"/>
    <cellStyle name="Акцент2 2" xfId="70"/>
    <cellStyle name="Акцент3" xfId="71"/>
    <cellStyle name="Акцент3 2" xfId="72"/>
    <cellStyle name="Акцент4" xfId="73"/>
    <cellStyle name="Акцент4 2" xfId="74"/>
    <cellStyle name="Акцент5" xfId="75"/>
    <cellStyle name="Акцент5 2" xfId="76"/>
    <cellStyle name="Акцент6" xfId="77"/>
    <cellStyle name="Акцент6 2" xfId="78"/>
    <cellStyle name="Ввод " xfId="79"/>
    <cellStyle name="Ввод  2" xfId="80"/>
    <cellStyle name="Вывод" xfId="81"/>
    <cellStyle name="Вывод 2" xfId="82"/>
    <cellStyle name="Вычисление" xfId="83"/>
    <cellStyle name="Вычисление 2" xfId="84"/>
    <cellStyle name="Currency" xfId="85"/>
    <cellStyle name="Currency [0]" xfId="86"/>
    <cellStyle name="Денежный 2" xfId="87"/>
    <cellStyle name="Денежный 2 2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3" xfId="106"/>
    <cellStyle name="Обычный 3 2" xfId="107"/>
    <cellStyle name="Обычный 3 2 2" xfId="108"/>
    <cellStyle name="Обычный 3 3" xfId="109"/>
    <cellStyle name="Обычный 4" xfId="110"/>
    <cellStyle name="Обычный 4 2" xfId="111"/>
    <cellStyle name="Обычный 4 2 2" xfId="112"/>
    <cellStyle name="Обычный 4 3" xfId="113"/>
    <cellStyle name="Плохой" xfId="114"/>
    <cellStyle name="Плохой 2" xfId="115"/>
    <cellStyle name="Пояснение" xfId="116"/>
    <cellStyle name="Пояснение 2" xfId="117"/>
    <cellStyle name="Примечание" xfId="118"/>
    <cellStyle name="Примечание 2" xfId="119"/>
    <cellStyle name="Percent" xfId="120"/>
    <cellStyle name="Связанная ячейка" xfId="121"/>
    <cellStyle name="Связанная ячейка 2" xfId="122"/>
    <cellStyle name="Текст предупреждения" xfId="123"/>
    <cellStyle name="Текст предупреждения 2" xfId="124"/>
    <cellStyle name="Comma" xfId="125"/>
    <cellStyle name="Comma [0]" xfId="126"/>
    <cellStyle name="Финансовый 2" xfId="127"/>
    <cellStyle name="Финансовый 2 2" xfId="128"/>
    <cellStyle name="Хороший" xfId="129"/>
    <cellStyle name="Хороший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1"/>
  <sheetViews>
    <sheetView showGridLines="0" tabSelected="1" zoomScale="85" zoomScaleNormal="85" zoomScalePageLayoutView="0" workbookViewId="0" topLeftCell="A134">
      <selection activeCell="E117" sqref="E117"/>
    </sheetView>
  </sheetViews>
  <sheetFormatPr defaultColWidth="9.140625" defaultRowHeight="12.75" customHeight="1" outlineLevelRow="7"/>
  <cols>
    <col min="1" max="1" width="21.00390625" style="62" customWidth="1"/>
    <col min="2" max="2" width="58.28125" style="63" customWidth="1"/>
    <col min="3" max="3" width="11.7109375" style="62" bestFit="1" customWidth="1"/>
    <col min="4" max="4" width="13.421875" style="62" bestFit="1" customWidth="1"/>
    <col min="5" max="5" width="11.7109375" style="62" bestFit="1" customWidth="1"/>
    <col min="6" max="6" width="13.421875" style="69" bestFit="1" customWidth="1"/>
    <col min="7" max="7" width="8.57421875" style="62" bestFit="1" customWidth="1"/>
    <col min="8" max="16384" width="9.140625" style="62" customWidth="1"/>
  </cols>
  <sheetData>
    <row r="2" spans="1:7" ht="15.75">
      <c r="A2" s="61"/>
      <c r="B2" s="78" t="s">
        <v>273</v>
      </c>
      <c r="C2" s="79"/>
      <c r="D2" s="79"/>
      <c r="E2" s="79"/>
      <c r="F2" s="79"/>
      <c r="G2" s="79"/>
    </row>
    <row r="3" spans="1:7" ht="15.75">
      <c r="A3" s="61"/>
      <c r="B3" s="76" t="s">
        <v>274</v>
      </c>
      <c r="C3" s="76"/>
      <c r="D3" s="76"/>
      <c r="E3" s="76"/>
      <c r="F3" s="76"/>
      <c r="G3" s="76"/>
    </row>
    <row r="4" spans="1:7" ht="15.75">
      <c r="A4" s="61"/>
      <c r="B4" s="76" t="s">
        <v>287</v>
      </c>
      <c r="C4" s="76"/>
      <c r="D4" s="76"/>
      <c r="E4" s="76"/>
      <c r="F4" s="76"/>
      <c r="G4" s="76"/>
    </row>
    <row r="5" ht="11.25"/>
    <row r="6" spans="1:7" s="1" customFormat="1" ht="38.25">
      <c r="A6" s="3" t="s">
        <v>0</v>
      </c>
      <c r="B6" s="2" t="s">
        <v>1</v>
      </c>
      <c r="C6" s="2" t="s">
        <v>229</v>
      </c>
      <c r="D6" s="2" t="s">
        <v>288</v>
      </c>
      <c r="E6" s="2" t="s">
        <v>2</v>
      </c>
      <c r="F6" s="70" t="s">
        <v>314</v>
      </c>
      <c r="G6" s="2" t="s">
        <v>3</v>
      </c>
    </row>
    <row r="7" spans="1:7" s="16" customFormat="1" ht="12.75">
      <c r="A7" s="3" t="s">
        <v>4</v>
      </c>
      <c r="B7" s="14" t="s">
        <v>5</v>
      </c>
      <c r="C7" s="8">
        <f>C8+C9+C10+C15+C18+C22+C29+C33+C34+C40+C41</f>
        <v>718471.9</v>
      </c>
      <c r="D7" s="8">
        <f>D8+D9+D10+D15+D18+D21+D22+D29+D33+D34+D40+D41</f>
        <v>519509.50000000006</v>
      </c>
      <c r="E7" s="8">
        <f>D7/C7*100</f>
        <v>72.30755997555369</v>
      </c>
      <c r="F7" s="57">
        <f>F8+F9+F10+F15+F18+F22+F29+F33+F34+F40+F41</f>
        <v>478011.20000000007</v>
      </c>
      <c r="G7" s="8">
        <f aca="true" t="shared" si="0" ref="G7:G117">D7/F7*100</f>
        <v>108.68144930495352</v>
      </c>
    </row>
    <row r="8" spans="1:7" s="16" customFormat="1" ht="12.75" outlineLevel="2">
      <c r="A8" s="3" t="s">
        <v>6</v>
      </c>
      <c r="B8" s="14" t="s">
        <v>7</v>
      </c>
      <c r="C8" s="15">
        <v>410768.5</v>
      </c>
      <c r="D8" s="8">
        <v>288607.2</v>
      </c>
      <c r="E8" s="8">
        <f aca="true" t="shared" si="1" ref="E8:E82">D8/C8*100</f>
        <v>70.26030477020512</v>
      </c>
      <c r="F8" s="57">
        <v>267811.7</v>
      </c>
      <c r="G8" s="8">
        <f t="shared" si="0"/>
        <v>107.76497068649353</v>
      </c>
    </row>
    <row r="9" spans="1:7" s="16" customFormat="1" ht="25.5" outlineLevel="1">
      <c r="A9" s="3" t="s">
        <v>8</v>
      </c>
      <c r="B9" s="14" t="s">
        <v>9</v>
      </c>
      <c r="C9" s="15">
        <v>41250.1</v>
      </c>
      <c r="D9" s="8">
        <v>30588.3</v>
      </c>
      <c r="E9" s="8">
        <f t="shared" si="1"/>
        <v>74.15327477993992</v>
      </c>
      <c r="F9" s="57">
        <v>28260.4</v>
      </c>
      <c r="G9" s="8">
        <f t="shared" si="0"/>
        <v>108.23732148164922</v>
      </c>
    </row>
    <row r="10" spans="1:7" s="16" customFormat="1" ht="12.75" outlineLevel="1">
      <c r="A10" s="3" t="s">
        <v>10</v>
      </c>
      <c r="B10" s="14" t="s">
        <v>11</v>
      </c>
      <c r="C10" s="8">
        <f>C11+C12+C13+C14</f>
        <v>52985.9</v>
      </c>
      <c r="D10" s="8">
        <f>D11+D12+D13+D14</f>
        <v>75387.4</v>
      </c>
      <c r="E10" s="8">
        <f t="shared" si="1"/>
        <v>142.2782287363242</v>
      </c>
      <c r="F10" s="57">
        <f>F11+F12+F13+F14</f>
        <v>58912.6</v>
      </c>
      <c r="G10" s="8">
        <f t="shared" si="0"/>
        <v>127.96481567610323</v>
      </c>
    </row>
    <row r="11" spans="1:7" s="1" customFormat="1" ht="25.5" outlineLevel="1">
      <c r="A11" s="17" t="s">
        <v>12</v>
      </c>
      <c r="B11" s="18" t="s">
        <v>13</v>
      </c>
      <c r="C11" s="19">
        <v>6610</v>
      </c>
      <c r="D11" s="9">
        <v>5152.7</v>
      </c>
      <c r="E11" s="9">
        <f t="shared" si="1"/>
        <v>77.95310136157337</v>
      </c>
      <c r="F11" s="55">
        <v>2986</v>
      </c>
      <c r="G11" s="9">
        <f t="shared" si="0"/>
        <v>172.56195579370396</v>
      </c>
    </row>
    <row r="12" spans="1:7" s="1" customFormat="1" ht="12.75" outlineLevel="2">
      <c r="A12" s="17" t="s">
        <v>14</v>
      </c>
      <c r="B12" s="18" t="s">
        <v>15</v>
      </c>
      <c r="C12" s="19">
        <v>10375.9</v>
      </c>
      <c r="D12" s="9">
        <v>8260.1</v>
      </c>
      <c r="E12" s="9">
        <f t="shared" si="1"/>
        <v>79.60851588777842</v>
      </c>
      <c r="F12" s="55">
        <v>24972.6</v>
      </c>
      <c r="G12" s="9">
        <f t="shared" si="0"/>
        <v>33.076652010603624</v>
      </c>
    </row>
    <row r="13" spans="1:7" s="1" customFormat="1" ht="12.75" outlineLevel="2">
      <c r="A13" s="17" t="s">
        <v>16</v>
      </c>
      <c r="B13" s="18" t="s">
        <v>17</v>
      </c>
      <c r="C13" s="19">
        <v>31000</v>
      </c>
      <c r="D13" s="9">
        <v>53991.6</v>
      </c>
      <c r="E13" s="9">
        <f t="shared" si="1"/>
        <v>174.16645161290322</v>
      </c>
      <c r="F13" s="55">
        <v>30415.4</v>
      </c>
      <c r="G13" s="9">
        <f t="shared" si="0"/>
        <v>177.51402250175897</v>
      </c>
    </row>
    <row r="14" spans="1:7" s="1" customFormat="1" ht="25.5" outlineLevel="2">
      <c r="A14" s="17" t="s">
        <v>18</v>
      </c>
      <c r="B14" s="18" t="s">
        <v>19</v>
      </c>
      <c r="C14" s="19">
        <v>5000</v>
      </c>
      <c r="D14" s="9">
        <v>7983</v>
      </c>
      <c r="E14" s="9">
        <f t="shared" si="1"/>
        <v>159.66</v>
      </c>
      <c r="F14" s="55">
        <v>538.6</v>
      </c>
      <c r="G14" s="9">
        <f t="shared" si="0"/>
        <v>1482.1760118826587</v>
      </c>
    </row>
    <row r="15" spans="1:7" s="1" customFormat="1" ht="12.75" outlineLevel="1">
      <c r="A15" s="3" t="s">
        <v>20</v>
      </c>
      <c r="B15" s="14" t="s">
        <v>21</v>
      </c>
      <c r="C15" s="8">
        <f>C16+C17</f>
        <v>93600.7</v>
      </c>
      <c r="D15" s="8">
        <f>D16+D17</f>
        <v>24268.5</v>
      </c>
      <c r="E15" s="8">
        <f t="shared" si="1"/>
        <v>25.927690711714764</v>
      </c>
      <c r="F15" s="57">
        <f>F16+F17</f>
        <v>26183.2</v>
      </c>
      <c r="G15" s="8">
        <f t="shared" si="0"/>
        <v>92.68729567050627</v>
      </c>
    </row>
    <row r="16" spans="1:7" s="1" customFormat="1" ht="12.75" outlineLevel="2">
      <c r="A16" s="17" t="s">
        <v>22</v>
      </c>
      <c r="B16" s="18" t="s">
        <v>23</v>
      </c>
      <c r="C16" s="19">
        <v>22400.7</v>
      </c>
      <c r="D16" s="9">
        <v>1076.8</v>
      </c>
      <c r="E16" s="9">
        <f t="shared" si="1"/>
        <v>4.8069926386229</v>
      </c>
      <c r="F16" s="55">
        <v>2242</v>
      </c>
      <c r="G16" s="9">
        <f t="shared" si="0"/>
        <v>48.028545941123994</v>
      </c>
    </row>
    <row r="17" spans="1:7" s="1" customFormat="1" ht="12.75" outlineLevel="2">
      <c r="A17" s="17" t="s">
        <v>24</v>
      </c>
      <c r="B17" s="18" t="s">
        <v>25</v>
      </c>
      <c r="C17" s="19">
        <v>71200</v>
      </c>
      <c r="D17" s="9">
        <v>23191.7</v>
      </c>
      <c r="E17" s="9">
        <f t="shared" si="1"/>
        <v>32.57261235955056</v>
      </c>
      <c r="F17" s="55">
        <v>23941.2</v>
      </c>
      <c r="G17" s="9">
        <f t="shared" si="0"/>
        <v>96.86941339615392</v>
      </c>
    </row>
    <row r="18" spans="1:7" s="1" customFormat="1" ht="12.75" outlineLevel="1">
      <c r="A18" s="3" t="s">
        <v>26</v>
      </c>
      <c r="B18" s="14" t="s">
        <v>27</v>
      </c>
      <c r="C18" s="8">
        <f>C19+C20</f>
        <v>7000</v>
      </c>
      <c r="D18" s="8">
        <f>D19+D20</f>
        <v>5107.4</v>
      </c>
      <c r="E18" s="8">
        <f t="shared" si="1"/>
        <v>72.96285714285715</v>
      </c>
      <c r="F18" s="57">
        <f>F19+F20</f>
        <v>4916.5</v>
      </c>
      <c r="G18" s="8">
        <f t="shared" si="0"/>
        <v>103.88284348621985</v>
      </c>
    </row>
    <row r="19" spans="1:7" s="1" customFormat="1" ht="25.5" outlineLevel="2">
      <c r="A19" s="17" t="s">
        <v>28</v>
      </c>
      <c r="B19" s="20" t="s">
        <v>29</v>
      </c>
      <c r="C19" s="19">
        <v>6970</v>
      </c>
      <c r="D19" s="9">
        <v>5072.4</v>
      </c>
      <c r="E19" s="9">
        <f t="shared" si="1"/>
        <v>72.77474892395982</v>
      </c>
      <c r="F19" s="55">
        <v>4896.2</v>
      </c>
      <c r="G19" s="9">
        <f t="shared" si="0"/>
        <v>103.59870920305542</v>
      </c>
    </row>
    <row r="20" spans="1:7" s="1" customFormat="1" ht="25.5" outlineLevel="2">
      <c r="A20" s="17" t="s">
        <v>30</v>
      </c>
      <c r="B20" s="20" t="s">
        <v>31</v>
      </c>
      <c r="C20" s="19">
        <v>30</v>
      </c>
      <c r="D20" s="9">
        <v>35</v>
      </c>
      <c r="E20" s="9">
        <f t="shared" si="1"/>
        <v>116.66666666666667</v>
      </c>
      <c r="F20" s="55">
        <v>20.3</v>
      </c>
      <c r="G20" s="9">
        <f t="shared" si="0"/>
        <v>172.41379310344826</v>
      </c>
    </row>
    <row r="21" spans="1:7" s="1" customFormat="1" ht="25.5" outlineLevel="2">
      <c r="A21" s="3" t="s">
        <v>295</v>
      </c>
      <c r="B21" s="21" t="s">
        <v>296</v>
      </c>
      <c r="C21" s="19">
        <v>0</v>
      </c>
      <c r="D21" s="9">
        <v>-54.9</v>
      </c>
      <c r="E21" s="9"/>
      <c r="F21" s="55">
        <v>0</v>
      </c>
      <c r="G21" s="9"/>
    </row>
    <row r="22" spans="1:7" s="1" customFormat="1" ht="25.5" outlineLevel="1">
      <c r="A22" s="3" t="s">
        <v>32</v>
      </c>
      <c r="B22" s="21" t="s">
        <v>33</v>
      </c>
      <c r="C22" s="8">
        <f>C23+C24+C25+C26+C27+C28</f>
        <v>91102.8</v>
      </c>
      <c r="D22" s="8">
        <f>D23+D24+D25+D26+D27+D28</f>
        <v>74857.40000000001</v>
      </c>
      <c r="E22" s="8">
        <f t="shared" si="1"/>
        <v>82.16805630562398</v>
      </c>
      <c r="F22" s="57">
        <f>F23+F24+F25+F26+F27+F28</f>
        <v>72777.7</v>
      </c>
      <c r="G22" s="8">
        <f t="shared" si="0"/>
        <v>102.85760610736531</v>
      </c>
    </row>
    <row r="23" spans="1:7" s="1" customFormat="1" ht="63.75" outlineLevel="7">
      <c r="A23" s="22" t="s">
        <v>34</v>
      </c>
      <c r="B23" s="23" t="s">
        <v>35</v>
      </c>
      <c r="C23" s="19">
        <v>77250</v>
      </c>
      <c r="D23" s="9">
        <v>51493.5</v>
      </c>
      <c r="E23" s="9">
        <f t="shared" si="1"/>
        <v>66.65825242718446</v>
      </c>
      <c r="F23" s="55">
        <v>61488.5</v>
      </c>
      <c r="G23" s="9">
        <f t="shared" si="0"/>
        <v>83.74492791334966</v>
      </c>
    </row>
    <row r="24" spans="1:7" s="1" customFormat="1" ht="63.75" outlineLevel="7">
      <c r="A24" s="22" t="s">
        <v>36</v>
      </c>
      <c r="B24" s="20" t="s">
        <v>37</v>
      </c>
      <c r="C24" s="19">
        <v>2020</v>
      </c>
      <c r="D24" s="9">
        <v>6038.4</v>
      </c>
      <c r="E24" s="9">
        <f t="shared" si="1"/>
        <v>298.9306930693069</v>
      </c>
      <c r="F24" s="55">
        <v>1760.2</v>
      </c>
      <c r="G24" s="9">
        <f t="shared" si="0"/>
        <v>343.0519259175093</v>
      </c>
    </row>
    <row r="25" spans="1:7" s="1" customFormat="1" ht="51" outlineLevel="7">
      <c r="A25" s="22" t="s">
        <v>38</v>
      </c>
      <c r="B25" s="20" t="s">
        <v>39</v>
      </c>
      <c r="C25" s="19">
        <v>832.8</v>
      </c>
      <c r="D25" s="9">
        <v>547.8</v>
      </c>
      <c r="E25" s="9">
        <f t="shared" si="1"/>
        <v>65.77809798270893</v>
      </c>
      <c r="F25" s="55">
        <v>475.7</v>
      </c>
      <c r="G25" s="9">
        <f t="shared" si="0"/>
        <v>115.15661130964894</v>
      </c>
    </row>
    <row r="26" spans="1:7" s="1" customFormat="1" ht="25.5" outlineLevel="7">
      <c r="A26" s="22" t="s">
        <v>40</v>
      </c>
      <c r="B26" s="20" t="s">
        <v>41</v>
      </c>
      <c r="C26" s="19">
        <v>6500</v>
      </c>
      <c r="D26" s="9">
        <v>6759</v>
      </c>
      <c r="E26" s="9">
        <f t="shared" si="1"/>
        <v>103.98461538461538</v>
      </c>
      <c r="F26" s="55">
        <v>4596.6</v>
      </c>
      <c r="G26" s="9">
        <f t="shared" si="0"/>
        <v>147.043466910325</v>
      </c>
    </row>
    <row r="27" spans="1:7" s="1" customFormat="1" ht="38.25" outlineLevel="7">
      <c r="A27" s="22" t="s">
        <v>42</v>
      </c>
      <c r="B27" s="20" t="s">
        <v>43</v>
      </c>
      <c r="C27" s="19">
        <v>1200</v>
      </c>
      <c r="D27" s="9">
        <v>1520.6</v>
      </c>
      <c r="E27" s="9">
        <f t="shared" si="1"/>
        <v>126.71666666666665</v>
      </c>
      <c r="F27" s="55">
        <v>941.7</v>
      </c>
      <c r="G27" s="9">
        <f t="shared" si="0"/>
        <v>161.47393012636718</v>
      </c>
    </row>
    <row r="28" spans="1:7" s="1" customFormat="1" ht="63.75" outlineLevel="7">
      <c r="A28" s="22" t="s">
        <v>44</v>
      </c>
      <c r="B28" s="20" t="s">
        <v>45</v>
      </c>
      <c r="C28" s="19">
        <v>3300</v>
      </c>
      <c r="D28" s="9">
        <v>8498.1</v>
      </c>
      <c r="E28" s="9">
        <f t="shared" si="1"/>
        <v>257.51818181818186</v>
      </c>
      <c r="F28" s="55">
        <v>3515</v>
      </c>
      <c r="G28" s="9">
        <f t="shared" si="0"/>
        <v>241.7667140825036</v>
      </c>
    </row>
    <row r="29" spans="1:7" s="1" customFormat="1" ht="12.75" outlineLevel="1">
      <c r="A29" s="3" t="s">
        <v>46</v>
      </c>
      <c r="B29" s="14" t="s">
        <v>47</v>
      </c>
      <c r="C29" s="8">
        <f>C30+C31+C32</f>
        <v>1200</v>
      </c>
      <c r="D29" s="8">
        <f>D30+D31+D32</f>
        <v>846.8</v>
      </c>
      <c r="E29" s="8">
        <f t="shared" si="1"/>
        <v>70.56666666666666</v>
      </c>
      <c r="F29" s="57">
        <f>F30+F31+F32</f>
        <v>910.9000000000001</v>
      </c>
      <c r="G29" s="8">
        <f t="shared" si="0"/>
        <v>92.96300362279062</v>
      </c>
    </row>
    <row r="30" spans="1:7" s="1" customFormat="1" ht="25.5" outlineLevel="3">
      <c r="A30" s="17" t="s">
        <v>48</v>
      </c>
      <c r="B30" s="18" t="s">
        <v>49</v>
      </c>
      <c r="C30" s="19">
        <v>288.8</v>
      </c>
      <c r="D30" s="9">
        <v>541.8</v>
      </c>
      <c r="E30" s="9">
        <f t="shared" si="1"/>
        <v>187.60387811634348</v>
      </c>
      <c r="F30" s="55">
        <v>258</v>
      </c>
      <c r="G30" s="9">
        <f t="shared" si="0"/>
        <v>209.99999999999997</v>
      </c>
    </row>
    <row r="31" spans="1:7" s="1" customFormat="1" ht="12.75" outlineLevel="3">
      <c r="A31" s="17" t="s">
        <v>50</v>
      </c>
      <c r="B31" s="18" t="s">
        <v>51</v>
      </c>
      <c r="C31" s="19">
        <v>257.8</v>
      </c>
      <c r="D31" s="9">
        <v>62.2</v>
      </c>
      <c r="E31" s="9">
        <f t="shared" si="1"/>
        <v>24.127230411171453</v>
      </c>
      <c r="F31" s="55">
        <v>180.6</v>
      </c>
      <c r="G31" s="9">
        <f t="shared" si="0"/>
        <v>34.44075304540421</v>
      </c>
    </row>
    <row r="32" spans="1:7" s="1" customFormat="1" ht="12.75" outlineLevel="3">
      <c r="A32" s="17" t="s">
        <v>52</v>
      </c>
      <c r="B32" s="18" t="s">
        <v>53</v>
      </c>
      <c r="C32" s="19">
        <v>653.4</v>
      </c>
      <c r="D32" s="9">
        <v>242.8</v>
      </c>
      <c r="E32" s="9">
        <f t="shared" si="1"/>
        <v>37.15947352310989</v>
      </c>
      <c r="F32" s="55">
        <v>472.3</v>
      </c>
      <c r="G32" s="9">
        <f t="shared" si="0"/>
        <v>51.408003387677326</v>
      </c>
    </row>
    <row r="33" spans="1:7" s="1" customFormat="1" ht="25.5" outlineLevel="1">
      <c r="A33" s="3" t="s">
        <v>54</v>
      </c>
      <c r="B33" s="14" t="s">
        <v>55</v>
      </c>
      <c r="C33" s="15">
        <v>9936.9</v>
      </c>
      <c r="D33" s="8">
        <v>6451.6</v>
      </c>
      <c r="E33" s="8">
        <f t="shared" si="1"/>
        <v>64.92568104740916</v>
      </c>
      <c r="F33" s="57">
        <v>5587.1</v>
      </c>
      <c r="G33" s="8">
        <f t="shared" si="0"/>
        <v>115.47314349125664</v>
      </c>
    </row>
    <row r="34" spans="1:7" s="1" customFormat="1" ht="12.75" outlineLevel="1">
      <c r="A34" s="3" t="s">
        <v>56</v>
      </c>
      <c r="B34" s="14" t="s">
        <v>57</v>
      </c>
      <c r="C34" s="8">
        <f>C35+C36+C37+C38+C39</f>
        <v>5127</v>
      </c>
      <c r="D34" s="8">
        <f>D35+D36+D37+D38+D39</f>
        <v>5938.2</v>
      </c>
      <c r="E34" s="8">
        <f t="shared" si="1"/>
        <v>115.82211819777648</v>
      </c>
      <c r="F34" s="57">
        <f>F35+F36+F37+F38+F39</f>
        <v>7571.7</v>
      </c>
      <c r="G34" s="8">
        <f t="shared" si="0"/>
        <v>78.42624509687388</v>
      </c>
    </row>
    <row r="35" spans="1:7" s="1" customFormat="1" ht="76.5" outlineLevel="7">
      <c r="A35" s="24" t="s">
        <v>58</v>
      </c>
      <c r="B35" s="25" t="s">
        <v>59</v>
      </c>
      <c r="C35" s="19">
        <v>2400</v>
      </c>
      <c r="D35" s="9">
        <v>3157.2</v>
      </c>
      <c r="E35" s="9">
        <f t="shared" si="1"/>
        <v>131.54999999999998</v>
      </c>
      <c r="F35" s="55">
        <v>5050</v>
      </c>
      <c r="G35" s="9">
        <f t="shared" si="0"/>
        <v>62.51881188118812</v>
      </c>
    </row>
    <row r="36" spans="1:7" s="1" customFormat="1" ht="63.75" outlineLevel="7">
      <c r="A36" s="24" t="s">
        <v>60</v>
      </c>
      <c r="B36" s="26" t="s">
        <v>61</v>
      </c>
      <c r="C36" s="19">
        <v>0</v>
      </c>
      <c r="D36" s="9">
        <v>29.3</v>
      </c>
      <c r="E36" s="9"/>
      <c r="F36" s="55">
        <v>16.7</v>
      </c>
      <c r="G36" s="9">
        <f t="shared" si="0"/>
        <v>175.4491017964072</v>
      </c>
    </row>
    <row r="37" spans="1:7" s="1" customFormat="1" ht="38.25" outlineLevel="7">
      <c r="A37" s="27" t="s">
        <v>62</v>
      </c>
      <c r="B37" s="28" t="s">
        <v>63</v>
      </c>
      <c r="C37" s="19">
        <v>2525</v>
      </c>
      <c r="D37" s="9">
        <v>2606.1</v>
      </c>
      <c r="E37" s="9">
        <f t="shared" si="1"/>
        <v>103.21188118811881</v>
      </c>
      <c r="F37" s="55">
        <v>2419</v>
      </c>
      <c r="G37" s="9">
        <f t="shared" si="0"/>
        <v>107.73460107482431</v>
      </c>
    </row>
    <row r="38" spans="1:7" s="1" customFormat="1" ht="38.25" outlineLevel="7">
      <c r="A38" s="29" t="s">
        <v>64</v>
      </c>
      <c r="B38" s="28" t="s">
        <v>65</v>
      </c>
      <c r="C38" s="19">
        <v>0</v>
      </c>
      <c r="D38" s="9">
        <v>5.9</v>
      </c>
      <c r="E38" s="9"/>
      <c r="F38" s="55">
        <v>0</v>
      </c>
      <c r="G38" s="9"/>
    </row>
    <row r="39" spans="1:7" s="1" customFormat="1" ht="63.75" outlineLevel="7">
      <c r="A39" s="30" t="s">
        <v>66</v>
      </c>
      <c r="B39" s="20" t="s">
        <v>67</v>
      </c>
      <c r="C39" s="19">
        <v>202</v>
      </c>
      <c r="D39" s="9">
        <v>139.7</v>
      </c>
      <c r="E39" s="9">
        <f t="shared" si="1"/>
        <v>69.15841584158416</v>
      </c>
      <c r="F39" s="55">
        <v>86</v>
      </c>
      <c r="G39" s="9">
        <f t="shared" si="0"/>
        <v>162.44186046511626</v>
      </c>
    </row>
    <row r="40" spans="1:7" s="1" customFormat="1" ht="12.75" outlineLevel="1">
      <c r="A40" s="3" t="s">
        <v>68</v>
      </c>
      <c r="B40" s="14" t="s">
        <v>69</v>
      </c>
      <c r="C40" s="15">
        <v>5500</v>
      </c>
      <c r="D40" s="8">
        <v>7317.9</v>
      </c>
      <c r="E40" s="8">
        <f t="shared" si="1"/>
        <v>133.05272727272725</v>
      </c>
      <c r="F40" s="57">
        <v>4610.9</v>
      </c>
      <c r="G40" s="8">
        <f t="shared" si="0"/>
        <v>158.70871196512613</v>
      </c>
    </row>
    <row r="41" spans="1:7" s="1" customFormat="1" ht="12.75" outlineLevel="1">
      <c r="A41" s="3" t="s">
        <v>70</v>
      </c>
      <c r="B41" s="14" t="s">
        <v>71</v>
      </c>
      <c r="C41" s="8">
        <f>C42+C43+C44</f>
        <v>0</v>
      </c>
      <c r="D41" s="8">
        <f>D42+D43+D44</f>
        <v>193.7</v>
      </c>
      <c r="E41" s="8"/>
      <c r="F41" s="57">
        <f>F42+F43+F44</f>
        <v>468.5</v>
      </c>
      <c r="G41" s="8">
        <f>G42+G43+G44</f>
        <v>126.87699734976736</v>
      </c>
    </row>
    <row r="42" spans="1:7" s="1" customFormat="1" ht="12.75" outlineLevel="7">
      <c r="A42" s="22" t="s">
        <v>72</v>
      </c>
      <c r="B42" s="18" t="s">
        <v>73</v>
      </c>
      <c r="C42" s="9">
        <v>0</v>
      </c>
      <c r="D42" s="9">
        <v>99.3</v>
      </c>
      <c r="E42" s="8"/>
      <c r="F42" s="55">
        <v>-3.8</v>
      </c>
      <c r="G42" s="8">
        <f>G43+G44+G45</f>
        <v>122.76943859473879</v>
      </c>
    </row>
    <row r="43" spans="1:7" s="1" customFormat="1" ht="12.75" outlineLevel="7">
      <c r="A43" s="22" t="s">
        <v>74</v>
      </c>
      <c r="B43" s="18" t="s">
        <v>71</v>
      </c>
      <c r="C43" s="9">
        <v>0</v>
      </c>
      <c r="D43" s="9">
        <v>19.4</v>
      </c>
      <c r="E43" s="8"/>
      <c r="F43" s="55">
        <v>472.3</v>
      </c>
      <c r="G43" s="9">
        <f t="shared" si="0"/>
        <v>4.107558755028584</v>
      </c>
    </row>
    <row r="44" spans="1:7" s="1" customFormat="1" ht="12.75" outlineLevel="7">
      <c r="A44" s="68" t="s">
        <v>293</v>
      </c>
      <c r="B44" s="18" t="s">
        <v>294</v>
      </c>
      <c r="C44" s="9">
        <v>0</v>
      </c>
      <c r="D44" s="9">
        <v>75</v>
      </c>
      <c r="E44" s="8"/>
      <c r="F44" s="55">
        <v>0</v>
      </c>
      <c r="G44" s="9"/>
    </row>
    <row r="45" spans="1:7" s="1" customFormat="1" ht="12.75">
      <c r="A45" s="3" t="s">
        <v>75</v>
      </c>
      <c r="B45" s="14" t="s">
        <v>76</v>
      </c>
      <c r="C45" s="8">
        <f>C46+C115+C116</f>
        <v>1272629.6</v>
      </c>
      <c r="D45" s="8">
        <f>D46+D115+D116</f>
        <v>832092.7</v>
      </c>
      <c r="E45" s="8">
        <f t="shared" si="1"/>
        <v>65.38372987709856</v>
      </c>
      <c r="F45" s="57">
        <f>F46+F115+F116</f>
        <v>701230</v>
      </c>
      <c r="G45" s="8">
        <f t="shared" si="0"/>
        <v>118.66187983971021</v>
      </c>
    </row>
    <row r="46" spans="1:7" s="1" customFormat="1" ht="25.5" outlineLevel="1">
      <c r="A46" s="3" t="s">
        <v>77</v>
      </c>
      <c r="B46" s="14" t="s">
        <v>78</v>
      </c>
      <c r="C46" s="8">
        <f>C47+C52+C83+C106</f>
        <v>1272510.6</v>
      </c>
      <c r="D46" s="8">
        <f>D47+D52+D83+D106</f>
        <v>838105.1</v>
      </c>
      <c r="E46" s="8">
        <f t="shared" si="1"/>
        <v>65.86232759082714</v>
      </c>
      <c r="F46" s="57">
        <f>F47+F52+F83+F106</f>
        <v>702241.6</v>
      </c>
      <c r="G46" s="8">
        <f t="shared" si="0"/>
        <v>119.3471164340022</v>
      </c>
    </row>
    <row r="47" spans="1:7" s="1" customFormat="1" ht="12.75" outlineLevel="1">
      <c r="A47" s="3" t="s">
        <v>79</v>
      </c>
      <c r="B47" s="14" t="s">
        <v>80</v>
      </c>
      <c r="C47" s="8">
        <f>C48+C51</f>
        <v>0</v>
      </c>
      <c r="D47" s="8">
        <f>D48+D51</f>
        <v>55000</v>
      </c>
      <c r="E47" s="8"/>
      <c r="F47" s="57">
        <f>F48+F49+F50+F51</f>
        <v>10197.5</v>
      </c>
      <c r="G47" s="8">
        <f t="shared" si="0"/>
        <v>539.3478793822015</v>
      </c>
    </row>
    <row r="48" spans="1:7" s="5" customFormat="1" ht="38.25" outlineLevel="1">
      <c r="A48" s="31" t="s">
        <v>81</v>
      </c>
      <c r="B48" s="32" t="s">
        <v>82</v>
      </c>
      <c r="C48" s="7">
        <v>0</v>
      </c>
      <c r="D48" s="7">
        <v>0</v>
      </c>
      <c r="E48" s="8"/>
      <c r="F48" s="56">
        <v>4564</v>
      </c>
      <c r="G48" s="8">
        <f t="shared" si="0"/>
        <v>0</v>
      </c>
    </row>
    <row r="49" spans="1:7" s="5" customFormat="1" ht="38.25" outlineLevel="1">
      <c r="A49" s="31" t="s">
        <v>301</v>
      </c>
      <c r="B49" s="32" t="s">
        <v>302</v>
      </c>
      <c r="C49" s="7">
        <v>0</v>
      </c>
      <c r="D49" s="7">
        <v>0</v>
      </c>
      <c r="E49" s="8"/>
      <c r="F49" s="56">
        <v>633.5</v>
      </c>
      <c r="G49" s="8">
        <f t="shared" si="0"/>
        <v>0</v>
      </c>
    </row>
    <row r="50" spans="1:7" s="5" customFormat="1" ht="51" outlineLevel="1">
      <c r="A50" s="31" t="s">
        <v>303</v>
      </c>
      <c r="B50" s="32" t="s">
        <v>304</v>
      </c>
      <c r="C50" s="7">
        <v>0</v>
      </c>
      <c r="D50" s="7">
        <v>0</v>
      </c>
      <c r="E50" s="8"/>
      <c r="F50" s="56">
        <v>5000</v>
      </c>
      <c r="G50" s="8">
        <f t="shared" si="0"/>
        <v>0</v>
      </c>
    </row>
    <row r="51" spans="1:7" s="5" customFormat="1" ht="51" outlineLevel="1">
      <c r="A51" s="31" t="s">
        <v>289</v>
      </c>
      <c r="B51" s="32" t="s">
        <v>290</v>
      </c>
      <c r="C51" s="7">
        <v>0</v>
      </c>
      <c r="D51" s="7">
        <v>55000</v>
      </c>
      <c r="E51" s="8"/>
      <c r="F51" s="56">
        <v>0</v>
      </c>
      <c r="G51" s="8"/>
    </row>
    <row r="52" spans="1:7" s="1" customFormat="1" ht="25.5" outlineLevel="2">
      <c r="A52" s="3" t="s">
        <v>83</v>
      </c>
      <c r="B52" s="21" t="s">
        <v>84</v>
      </c>
      <c r="C52" s="41">
        <f>C53+C54+C55+C58+C59+C60+C61+C62+C65+C67+C68+C69+C70+C71+C72+C73+C75+C76+C77+C78+C79+C80+C81+C82</f>
        <v>522161.20000000007</v>
      </c>
      <c r="D52" s="58">
        <f>D53+D54+D55+D58+D60+D61+D62+D65+D69+D71+D72+D73+D75+D76+D77+D78+D80+D81+D67+D82</f>
        <v>237810.90000000005</v>
      </c>
      <c r="E52" s="8">
        <f t="shared" si="1"/>
        <v>45.54357926249595</v>
      </c>
      <c r="F52" s="58">
        <f>F53+F54+F55+F56+F57+F58+F59+F60+F61+F62+F63+F64+F65+F66+F67+F68+F69+F70+F73+F74+F75+F76+F77+F81+F82</f>
        <v>137874</v>
      </c>
      <c r="G52" s="8">
        <f t="shared" si="0"/>
        <v>172.48422472692462</v>
      </c>
    </row>
    <row r="53" spans="1:7" s="1" customFormat="1" ht="38.25" outlineLevel="2">
      <c r="A53" s="42" t="s">
        <v>85</v>
      </c>
      <c r="B53" s="20" t="s">
        <v>271</v>
      </c>
      <c r="C53" s="11">
        <v>1421.4</v>
      </c>
      <c r="D53" s="11">
        <v>1421.4</v>
      </c>
      <c r="E53" s="9">
        <f t="shared" si="1"/>
        <v>100</v>
      </c>
      <c r="F53" s="71">
        <v>0</v>
      </c>
      <c r="G53" s="9"/>
    </row>
    <row r="54" spans="1:7" s="1" customFormat="1" ht="12.75" outlineLevel="2">
      <c r="A54" s="17" t="s">
        <v>86</v>
      </c>
      <c r="B54" s="54" t="s">
        <v>87</v>
      </c>
      <c r="C54" s="10">
        <v>25287</v>
      </c>
      <c r="D54" s="10">
        <v>25000</v>
      </c>
      <c r="E54" s="9">
        <f t="shared" si="1"/>
        <v>98.86502946177878</v>
      </c>
      <c r="F54" s="72">
        <v>19287</v>
      </c>
      <c r="G54" s="9">
        <f t="shared" si="0"/>
        <v>129.62098823041427</v>
      </c>
    </row>
    <row r="55" spans="1:7" s="1" customFormat="1" ht="25.5" outlineLevel="2">
      <c r="A55" s="31" t="s">
        <v>88</v>
      </c>
      <c r="B55" s="32" t="s">
        <v>275</v>
      </c>
      <c r="C55" s="11">
        <v>8000</v>
      </c>
      <c r="D55" s="11">
        <v>332.8</v>
      </c>
      <c r="E55" s="9">
        <f t="shared" si="1"/>
        <v>4.16</v>
      </c>
      <c r="F55" s="71">
        <v>8000</v>
      </c>
      <c r="G55" s="9">
        <f t="shared" si="0"/>
        <v>4.16</v>
      </c>
    </row>
    <row r="56" spans="1:7" s="1" customFormat="1" ht="38.25" outlineLevel="2">
      <c r="A56" s="31" t="s">
        <v>305</v>
      </c>
      <c r="B56" s="32" t="s">
        <v>306</v>
      </c>
      <c r="C56" s="11">
        <v>0</v>
      </c>
      <c r="D56" s="11">
        <v>0</v>
      </c>
      <c r="E56" s="9"/>
      <c r="F56" s="71">
        <v>2741.6</v>
      </c>
      <c r="G56" s="9">
        <f t="shared" si="0"/>
        <v>0</v>
      </c>
    </row>
    <row r="57" spans="1:7" s="1" customFormat="1" ht="38.25" outlineLevel="2">
      <c r="A57" s="31" t="s">
        <v>307</v>
      </c>
      <c r="B57" s="32" t="s">
        <v>306</v>
      </c>
      <c r="C57" s="11">
        <v>0</v>
      </c>
      <c r="D57" s="11">
        <v>0</v>
      </c>
      <c r="E57" s="9"/>
      <c r="F57" s="71">
        <v>50.4</v>
      </c>
      <c r="G57" s="9">
        <f t="shared" si="0"/>
        <v>0</v>
      </c>
    </row>
    <row r="58" spans="1:7" s="1" customFormat="1" ht="89.25" outlineLevel="2">
      <c r="A58" s="17" t="s">
        <v>231</v>
      </c>
      <c r="B58" s="18" t="s">
        <v>232</v>
      </c>
      <c r="C58" s="7">
        <v>42152.2</v>
      </c>
      <c r="D58" s="7">
        <v>546.7</v>
      </c>
      <c r="E58" s="9">
        <f t="shared" si="1"/>
        <v>1.2969667063640808</v>
      </c>
      <c r="F58" s="56">
        <v>0</v>
      </c>
      <c r="G58" s="9"/>
    </row>
    <row r="59" spans="1:7" s="1" customFormat="1" ht="63.75" outlineLevel="2">
      <c r="A59" s="31" t="s">
        <v>89</v>
      </c>
      <c r="B59" s="32" t="s">
        <v>90</v>
      </c>
      <c r="C59" s="11">
        <v>80000</v>
      </c>
      <c r="D59" s="11">
        <v>0</v>
      </c>
      <c r="E59" s="9">
        <f t="shared" si="1"/>
        <v>0</v>
      </c>
      <c r="F59" s="71">
        <v>0</v>
      </c>
      <c r="G59" s="9"/>
    </row>
    <row r="60" spans="1:7" s="1" customFormat="1" ht="25.5" outlineLevel="2">
      <c r="A60" s="17" t="s">
        <v>233</v>
      </c>
      <c r="B60" s="18" t="s">
        <v>241</v>
      </c>
      <c r="C60" s="9">
        <v>118649.9</v>
      </c>
      <c r="D60" s="9">
        <v>25145.5</v>
      </c>
      <c r="E60" s="9">
        <f t="shared" si="1"/>
        <v>21.193022497279813</v>
      </c>
      <c r="F60" s="55">
        <v>0</v>
      </c>
      <c r="G60" s="9"/>
    </row>
    <row r="61" spans="1:7" s="1" customFormat="1" ht="51" outlineLevel="2">
      <c r="A61" s="17" t="s">
        <v>91</v>
      </c>
      <c r="B61" s="18" t="s">
        <v>92</v>
      </c>
      <c r="C61" s="9">
        <v>138439.5</v>
      </c>
      <c r="D61" s="9">
        <v>101348.6</v>
      </c>
      <c r="E61" s="9">
        <f t="shared" si="1"/>
        <v>73.20786336269634</v>
      </c>
      <c r="F61" s="55">
        <v>9001.2</v>
      </c>
      <c r="G61" s="9">
        <f t="shared" si="0"/>
        <v>1125.945429498289</v>
      </c>
    </row>
    <row r="62" spans="1:7" s="1" customFormat="1" ht="38.25" outlineLevel="2">
      <c r="A62" s="17" t="s">
        <v>93</v>
      </c>
      <c r="B62" s="18" t="s">
        <v>276</v>
      </c>
      <c r="C62" s="9">
        <v>35498.7</v>
      </c>
      <c r="D62" s="9">
        <v>14426.2</v>
      </c>
      <c r="E62" s="9">
        <f t="shared" si="1"/>
        <v>40.63867127528614</v>
      </c>
      <c r="F62" s="55">
        <v>0</v>
      </c>
      <c r="G62" s="9"/>
    </row>
    <row r="63" spans="1:7" s="1" customFormat="1" ht="38.25" outlineLevel="2">
      <c r="A63" s="17" t="s">
        <v>94</v>
      </c>
      <c r="B63" s="18" t="s">
        <v>95</v>
      </c>
      <c r="C63" s="9">
        <v>0</v>
      </c>
      <c r="D63" s="9">
        <v>0</v>
      </c>
      <c r="E63" s="9"/>
      <c r="F63" s="55">
        <v>1367.5</v>
      </c>
      <c r="G63" s="9">
        <f t="shared" si="0"/>
        <v>0</v>
      </c>
    </row>
    <row r="64" spans="1:7" s="1" customFormat="1" ht="51" outlineLevel="2">
      <c r="A64" s="17" t="s">
        <v>308</v>
      </c>
      <c r="B64" s="18" t="s">
        <v>309</v>
      </c>
      <c r="C64" s="9">
        <v>0</v>
      </c>
      <c r="D64" s="9">
        <v>0</v>
      </c>
      <c r="E64" s="9"/>
      <c r="F64" s="55">
        <v>5508.6</v>
      </c>
      <c r="G64" s="9">
        <f t="shared" si="0"/>
        <v>0</v>
      </c>
    </row>
    <row r="65" spans="1:7" s="1" customFormat="1" ht="12.75" outlineLevel="2">
      <c r="A65" s="17" t="s">
        <v>96</v>
      </c>
      <c r="B65" s="18" t="s">
        <v>277</v>
      </c>
      <c r="C65" s="9">
        <v>9683.2</v>
      </c>
      <c r="D65" s="9">
        <v>9683.2</v>
      </c>
      <c r="E65" s="9">
        <f t="shared" si="1"/>
        <v>100</v>
      </c>
      <c r="F65" s="55">
        <v>0</v>
      </c>
      <c r="G65" s="9"/>
    </row>
    <row r="66" spans="1:7" s="1" customFormat="1" ht="38.25" outlineLevel="2">
      <c r="A66" s="17" t="s">
        <v>310</v>
      </c>
      <c r="B66" s="18" t="s">
        <v>311</v>
      </c>
      <c r="C66" s="9">
        <v>0</v>
      </c>
      <c r="D66" s="9">
        <v>0</v>
      </c>
      <c r="E66" s="9"/>
      <c r="F66" s="55">
        <v>1967.9</v>
      </c>
      <c r="G66" s="9">
        <f t="shared" si="0"/>
        <v>0</v>
      </c>
    </row>
    <row r="67" spans="1:7" s="1" customFormat="1" ht="12.75" outlineLevel="2">
      <c r="A67" s="17" t="s">
        <v>97</v>
      </c>
      <c r="B67" s="18" t="s">
        <v>98</v>
      </c>
      <c r="C67" s="9">
        <v>31145.4</v>
      </c>
      <c r="D67" s="7">
        <v>27060.7</v>
      </c>
      <c r="E67" s="9">
        <f t="shared" si="1"/>
        <v>86.8850616784501</v>
      </c>
      <c r="F67" s="55">
        <v>28039</v>
      </c>
      <c r="G67" s="9">
        <f t="shared" si="0"/>
        <v>96.5109312029673</v>
      </c>
    </row>
    <row r="68" spans="1:7" s="1" customFormat="1" ht="25.5" outlineLevel="2">
      <c r="A68" s="17" t="s">
        <v>99</v>
      </c>
      <c r="B68" s="36" t="s">
        <v>278</v>
      </c>
      <c r="C68" s="9">
        <v>0</v>
      </c>
      <c r="D68" s="9">
        <v>0</v>
      </c>
      <c r="E68" s="9"/>
      <c r="F68" s="55">
        <v>12000</v>
      </c>
      <c r="G68" s="9">
        <f t="shared" si="0"/>
        <v>0</v>
      </c>
    </row>
    <row r="69" spans="1:7" s="1" customFormat="1" ht="38.25" outlineLevel="2">
      <c r="A69" s="17" t="s">
        <v>100</v>
      </c>
      <c r="B69" s="36" t="s">
        <v>101</v>
      </c>
      <c r="C69" s="9">
        <v>5094.6</v>
      </c>
      <c r="D69" s="9">
        <v>5094.6</v>
      </c>
      <c r="E69" s="9">
        <f t="shared" si="1"/>
        <v>100</v>
      </c>
      <c r="F69" s="55">
        <v>6749.6</v>
      </c>
      <c r="G69" s="9">
        <f t="shared" si="0"/>
        <v>75.48002844613015</v>
      </c>
    </row>
    <row r="70" spans="1:7" s="1" customFormat="1" ht="38.25" outlineLevel="2">
      <c r="A70" s="17" t="s">
        <v>102</v>
      </c>
      <c r="B70" s="36" t="s">
        <v>272</v>
      </c>
      <c r="C70" s="9">
        <v>0</v>
      </c>
      <c r="D70" s="9">
        <v>0</v>
      </c>
      <c r="E70" s="9"/>
      <c r="F70" s="55">
        <v>25158.2</v>
      </c>
      <c r="G70" s="9">
        <f t="shared" si="0"/>
        <v>0</v>
      </c>
    </row>
    <row r="71" spans="1:7" s="1" customFormat="1" ht="38.25" outlineLevel="7">
      <c r="A71" s="17" t="s">
        <v>103</v>
      </c>
      <c r="B71" s="18" t="s">
        <v>279</v>
      </c>
      <c r="C71" s="9">
        <v>7149.7</v>
      </c>
      <c r="D71" s="9">
        <v>8020.6</v>
      </c>
      <c r="E71" s="9">
        <f t="shared" si="1"/>
        <v>112.18093066841965</v>
      </c>
      <c r="F71" s="55">
        <v>0</v>
      </c>
      <c r="G71" s="9"/>
    </row>
    <row r="72" spans="1:7" s="1" customFormat="1" ht="25.5" outlineLevel="7">
      <c r="A72" s="33" t="s">
        <v>104</v>
      </c>
      <c r="B72" s="35" t="s">
        <v>280</v>
      </c>
      <c r="C72" s="9">
        <v>1440.4</v>
      </c>
      <c r="D72" s="9">
        <v>139.2</v>
      </c>
      <c r="E72" s="9">
        <f t="shared" si="1"/>
        <v>9.66398222715912</v>
      </c>
      <c r="F72" s="55">
        <v>0</v>
      </c>
      <c r="G72" s="9"/>
    </row>
    <row r="73" spans="1:7" s="1" customFormat="1" ht="25.5" outlineLevel="7">
      <c r="A73" s="33" t="s">
        <v>299</v>
      </c>
      <c r="B73" s="35" t="s">
        <v>300</v>
      </c>
      <c r="C73" s="9">
        <v>0</v>
      </c>
      <c r="D73" s="9">
        <v>3050</v>
      </c>
      <c r="E73" s="9"/>
      <c r="F73" s="55">
        <v>102.5</v>
      </c>
      <c r="G73" s="9">
        <f t="shared" si="0"/>
        <v>2975.6097560975613</v>
      </c>
    </row>
    <row r="74" spans="1:7" s="1" customFormat="1" ht="51" outlineLevel="7">
      <c r="A74" s="33" t="s">
        <v>105</v>
      </c>
      <c r="B74" s="35" t="s">
        <v>281</v>
      </c>
      <c r="C74" s="9">
        <v>0</v>
      </c>
      <c r="D74" s="9">
        <v>0</v>
      </c>
      <c r="E74" s="9"/>
      <c r="F74" s="55">
        <v>2400</v>
      </c>
      <c r="G74" s="9">
        <f t="shared" si="0"/>
        <v>0</v>
      </c>
    </row>
    <row r="75" spans="1:7" s="1" customFormat="1" ht="38.25" outlineLevel="7">
      <c r="A75" s="33" t="s">
        <v>106</v>
      </c>
      <c r="B75" s="35" t="s">
        <v>282</v>
      </c>
      <c r="C75" s="9">
        <v>1000</v>
      </c>
      <c r="D75" s="9">
        <v>1000</v>
      </c>
      <c r="E75" s="9">
        <f t="shared" si="1"/>
        <v>100</v>
      </c>
      <c r="F75" s="55">
        <v>1000</v>
      </c>
      <c r="G75" s="9">
        <f t="shared" si="0"/>
        <v>100</v>
      </c>
    </row>
    <row r="76" spans="1:7" s="1" customFormat="1" ht="25.5" outlineLevel="7">
      <c r="A76" s="33" t="s">
        <v>107</v>
      </c>
      <c r="B76" s="35" t="s">
        <v>283</v>
      </c>
      <c r="C76" s="9">
        <v>10000</v>
      </c>
      <c r="D76" s="9">
        <v>10000</v>
      </c>
      <c r="E76" s="9">
        <f t="shared" si="1"/>
        <v>100</v>
      </c>
      <c r="F76" s="55">
        <v>10000</v>
      </c>
      <c r="G76" s="9">
        <f t="shared" si="0"/>
        <v>100</v>
      </c>
    </row>
    <row r="77" spans="1:7" s="1" customFormat="1" ht="38.25" outlineLevel="7">
      <c r="A77" s="33" t="s">
        <v>108</v>
      </c>
      <c r="B77" s="35" t="s">
        <v>284</v>
      </c>
      <c r="C77" s="9">
        <v>1000</v>
      </c>
      <c r="D77" s="9">
        <v>1000</v>
      </c>
      <c r="E77" s="9">
        <f t="shared" si="1"/>
        <v>100</v>
      </c>
      <c r="F77" s="55">
        <v>1000</v>
      </c>
      <c r="G77" s="9">
        <f t="shared" si="0"/>
        <v>100</v>
      </c>
    </row>
    <row r="78" spans="1:7" s="1" customFormat="1" ht="25.5" outlineLevel="7">
      <c r="A78" s="33" t="s">
        <v>234</v>
      </c>
      <c r="B78" s="35" t="s">
        <v>285</v>
      </c>
      <c r="C78" s="9">
        <v>474.7</v>
      </c>
      <c r="D78" s="9">
        <v>0</v>
      </c>
      <c r="E78" s="9">
        <f t="shared" si="1"/>
        <v>0</v>
      </c>
      <c r="F78" s="55">
        <v>0</v>
      </c>
      <c r="G78" s="9"/>
    </row>
    <row r="79" spans="1:7" s="1" customFormat="1" ht="12.75" outlineLevel="7">
      <c r="A79" s="33" t="s">
        <v>264</v>
      </c>
      <c r="B79" s="35" t="s">
        <v>286</v>
      </c>
      <c r="C79" s="9">
        <v>2100</v>
      </c>
      <c r="D79" s="9">
        <v>0</v>
      </c>
      <c r="E79" s="9">
        <f t="shared" si="1"/>
        <v>0</v>
      </c>
      <c r="F79" s="55">
        <v>0</v>
      </c>
      <c r="G79" s="9"/>
    </row>
    <row r="80" spans="1:7" s="1" customFormat="1" ht="38.25" outlineLevel="7">
      <c r="A80" s="33" t="s">
        <v>297</v>
      </c>
      <c r="B80" s="35" t="s">
        <v>298</v>
      </c>
      <c r="C80" s="9">
        <v>0</v>
      </c>
      <c r="D80" s="9">
        <v>914.3</v>
      </c>
      <c r="E80" s="9"/>
      <c r="F80" s="55">
        <v>0</v>
      </c>
      <c r="G80" s="9"/>
    </row>
    <row r="81" spans="1:7" s="1" customFormat="1" ht="63.75" outlineLevel="7">
      <c r="A81" s="33" t="s">
        <v>109</v>
      </c>
      <c r="B81" s="34" t="s">
        <v>242</v>
      </c>
      <c r="C81" s="9">
        <v>149.5</v>
      </c>
      <c r="D81" s="9">
        <v>152.1</v>
      </c>
      <c r="E81" s="9">
        <f t="shared" si="1"/>
        <v>101.7391304347826</v>
      </c>
      <c r="F81" s="55">
        <v>149.5</v>
      </c>
      <c r="G81" s="9">
        <f t="shared" si="0"/>
        <v>101.7391304347826</v>
      </c>
    </row>
    <row r="82" spans="1:7" s="1" customFormat="1" ht="38.25" outlineLevel="7">
      <c r="A82" s="33" t="s">
        <v>110</v>
      </c>
      <c r="B82" s="34" t="s">
        <v>111</v>
      </c>
      <c r="C82" s="9">
        <v>3475</v>
      </c>
      <c r="D82" s="9">
        <v>3475</v>
      </c>
      <c r="E82" s="9">
        <f t="shared" si="1"/>
        <v>100</v>
      </c>
      <c r="F82" s="55">
        <v>3351</v>
      </c>
      <c r="G82" s="9">
        <f t="shared" si="0"/>
        <v>103.70038794389735</v>
      </c>
    </row>
    <row r="83" spans="1:7" s="1" customFormat="1" ht="12.75" outlineLevel="2">
      <c r="A83" s="3" t="s">
        <v>112</v>
      </c>
      <c r="B83" s="14" t="s">
        <v>113</v>
      </c>
      <c r="C83" s="8">
        <f>C84+C85+C86+C87+C88+C89+C90+C91+C92+C93+C94+C95+C96+C97+C98+C99+C100+C101+C102+C103+C104+C105</f>
        <v>712694.2999999999</v>
      </c>
      <c r="D83" s="57">
        <f>D84+D85+D86+D87+D88+D89+D90+D91+D92+D93+D94+D95+D96+D97+D98+D99+D100+D101+D102+D103+D104+D105</f>
        <v>516331.10000000003</v>
      </c>
      <c r="E83" s="8">
        <f aca="true" t="shared" si="2" ref="E83:E148">D83/C83*100</f>
        <v>72.44776617408054</v>
      </c>
      <c r="F83" s="57">
        <f>F84+F85+F86+F87+F88+F89+F90+F91+F92+F93+F94+F95+F96+F97+F98+F99+F100+F101+F102+F103+F104+F105</f>
        <v>496782.1</v>
      </c>
      <c r="G83" s="8">
        <f t="shared" si="0"/>
        <v>103.93512568186334</v>
      </c>
    </row>
    <row r="84" spans="1:7" s="4" customFormat="1" ht="76.5" outlineLevel="2">
      <c r="A84" s="17" t="s">
        <v>114</v>
      </c>
      <c r="B84" s="20" t="s">
        <v>243</v>
      </c>
      <c r="C84" s="9">
        <v>2811.8</v>
      </c>
      <c r="D84" s="55">
        <v>1747</v>
      </c>
      <c r="E84" s="9">
        <f t="shared" si="2"/>
        <v>62.13101927590867</v>
      </c>
      <c r="F84" s="55">
        <v>3016.1</v>
      </c>
      <c r="G84" s="9">
        <f t="shared" si="0"/>
        <v>57.92248267630383</v>
      </c>
    </row>
    <row r="85" spans="1:7" s="4" customFormat="1" ht="38.25" outlineLevel="2">
      <c r="A85" s="17" t="s">
        <v>115</v>
      </c>
      <c r="B85" s="20" t="s">
        <v>244</v>
      </c>
      <c r="C85" s="9">
        <v>156</v>
      </c>
      <c r="D85" s="55">
        <v>156</v>
      </c>
      <c r="E85" s="9">
        <f t="shared" si="2"/>
        <v>100</v>
      </c>
      <c r="F85" s="55">
        <v>9.6</v>
      </c>
      <c r="G85" s="9">
        <f t="shared" si="0"/>
        <v>1625</v>
      </c>
    </row>
    <row r="86" spans="1:7" s="4" customFormat="1" ht="89.25" outlineLevel="2">
      <c r="A86" s="17" t="s">
        <v>116</v>
      </c>
      <c r="B86" s="20" t="s">
        <v>245</v>
      </c>
      <c r="C86" s="9">
        <v>44788.6</v>
      </c>
      <c r="D86" s="55">
        <v>41318.6</v>
      </c>
      <c r="E86" s="9">
        <f t="shared" si="2"/>
        <v>92.25249282183412</v>
      </c>
      <c r="F86" s="55">
        <v>38790.5</v>
      </c>
      <c r="G86" s="9">
        <f t="shared" si="0"/>
        <v>106.51731738441113</v>
      </c>
    </row>
    <row r="87" spans="1:7" s="4" customFormat="1" ht="51" outlineLevel="2">
      <c r="A87" s="17" t="s">
        <v>117</v>
      </c>
      <c r="B87" s="23" t="s">
        <v>246</v>
      </c>
      <c r="C87" s="9">
        <v>7065.2</v>
      </c>
      <c r="D87" s="55">
        <v>9894.5</v>
      </c>
      <c r="E87" s="9">
        <f t="shared" si="2"/>
        <v>140.04557549680123</v>
      </c>
      <c r="F87" s="55">
        <v>10397.8</v>
      </c>
      <c r="G87" s="9">
        <f t="shared" si="0"/>
        <v>95.15955298236166</v>
      </c>
    </row>
    <row r="88" spans="1:7" s="4" customFormat="1" ht="76.5" outlineLevel="2">
      <c r="A88" s="17" t="s">
        <v>118</v>
      </c>
      <c r="B88" s="23" t="s">
        <v>247</v>
      </c>
      <c r="C88" s="9">
        <v>3761.8</v>
      </c>
      <c r="D88" s="55">
        <v>2860</v>
      </c>
      <c r="E88" s="9">
        <f t="shared" si="2"/>
        <v>76.02743367536817</v>
      </c>
      <c r="F88" s="55">
        <v>2770</v>
      </c>
      <c r="G88" s="9">
        <f t="shared" si="0"/>
        <v>103.24909747292419</v>
      </c>
    </row>
    <row r="89" spans="1:7" s="4" customFormat="1" ht="25.5" outlineLevel="2">
      <c r="A89" s="17" t="s">
        <v>119</v>
      </c>
      <c r="B89" s="20" t="s">
        <v>249</v>
      </c>
      <c r="C89" s="9">
        <v>592.5</v>
      </c>
      <c r="D89" s="55">
        <v>444.4</v>
      </c>
      <c r="E89" s="9">
        <f t="shared" si="2"/>
        <v>75.0042194092827</v>
      </c>
      <c r="F89" s="55">
        <v>498.3</v>
      </c>
      <c r="G89" s="9">
        <f t="shared" si="0"/>
        <v>89.18322295805739</v>
      </c>
    </row>
    <row r="90" spans="1:7" s="4" customFormat="1" ht="25.5" outlineLevel="2">
      <c r="A90" s="17" t="s">
        <v>120</v>
      </c>
      <c r="B90" s="20" t="s">
        <v>236</v>
      </c>
      <c r="C90" s="9">
        <v>687.7</v>
      </c>
      <c r="D90" s="55">
        <v>515.8</v>
      </c>
      <c r="E90" s="9">
        <f t="shared" si="2"/>
        <v>75.00363530609276</v>
      </c>
      <c r="F90" s="55">
        <v>515.8</v>
      </c>
      <c r="G90" s="9">
        <f t="shared" si="0"/>
        <v>100</v>
      </c>
    </row>
    <row r="91" spans="1:7" s="4" customFormat="1" ht="25.5" outlineLevel="2">
      <c r="A91" s="17" t="s">
        <v>121</v>
      </c>
      <c r="B91" s="20" t="s">
        <v>248</v>
      </c>
      <c r="C91" s="9">
        <v>3429.5</v>
      </c>
      <c r="D91" s="55">
        <v>2572.1</v>
      </c>
      <c r="E91" s="9">
        <f t="shared" si="2"/>
        <v>74.9992710307625</v>
      </c>
      <c r="F91" s="55">
        <v>2709.8</v>
      </c>
      <c r="G91" s="9">
        <f t="shared" si="0"/>
        <v>94.91844416562107</v>
      </c>
    </row>
    <row r="92" spans="1:7" s="4" customFormat="1" ht="51" outlineLevel="2">
      <c r="A92" s="17" t="s">
        <v>122</v>
      </c>
      <c r="B92" s="20" t="s">
        <v>123</v>
      </c>
      <c r="C92" s="9">
        <v>25902.6</v>
      </c>
      <c r="D92" s="55">
        <v>7793.6</v>
      </c>
      <c r="E92" s="9">
        <f t="shared" si="2"/>
        <v>30.088099264166534</v>
      </c>
      <c r="F92" s="55">
        <v>9069.9</v>
      </c>
      <c r="G92" s="9">
        <f t="shared" si="0"/>
        <v>85.92818002403556</v>
      </c>
    </row>
    <row r="93" spans="1:7" s="4" customFormat="1" ht="38.25" outlineLevel="2">
      <c r="A93" s="17" t="s">
        <v>124</v>
      </c>
      <c r="B93" s="20" t="s">
        <v>250</v>
      </c>
      <c r="C93" s="9">
        <v>166004.2</v>
      </c>
      <c r="D93" s="55">
        <v>115331</v>
      </c>
      <c r="E93" s="9">
        <f t="shared" si="2"/>
        <v>69.47474822926166</v>
      </c>
      <c r="F93" s="55">
        <v>106042.3</v>
      </c>
      <c r="G93" s="9">
        <f t="shared" si="0"/>
        <v>108.75942902030604</v>
      </c>
    </row>
    <row r="94" spans="1:7" s="4" customFormat="1" ht="51" outlineLevel="2">
      <c r="A94" s="17" t="s">
        <v>125</v>
      </c>
      <c r="B94" s="20" t="s">
        <v>251</v>
      </c>
      <c r="C94" s="9">
        <v>382309.8</v>
      </c>
      <c r="D94" s="55">
        <v>288430.3</v>
      </c>
      <c r="E94" s="9">
        <f t="shared" si="2"/>
        <v>75.44412934222456</v>
      </c>
      <c r="F94" s="55">
        <v>278185</v>
      </c>
      <c r="G94" s="9">
        <f t="shared" si="0"/>
        <v>103.68290885561765</v>
      </c>
    </row>
    <row r="95" spans="1:7" s="4" customFormat="1" ht="51" outlineLevel="2">
      <c r="A95" s="17" t="s">
        <v>126</v>
      </c>
      <c r="B95" s="20" t="s">
        <v>238</v>
      </c>
      <c r="C95" s="9">
        <v>36666.3</v>
      </c>
      <c r="D95" s="55">
        <v>20698.7</v>
      </c>
      <c r="E95" s="9">
        <f t="shared" si="2"/>
        <v>56.45156451564516</v>
      </c>
      <c r="F95" s="55">
        <v>20365.6</v>
      </c>
      <c r="G95" s="9">
        <f t="shared" si="0"/>
        <v>101.63560120988335</v>
      </c>
    </row>
    <row r="96" spans="1:7" s="4" customFormat="1" ht="76.5" outlineLevel="2">
      <c r="A96" s="17" t="s">
        <v>127</v>
      </c>
      <c r="B96" s="23" t="s">
        <v>252</v>
      </c>
      <c r="C96" s="9">
        <v>83.1</v>
      </c>
      <c r="D96" s="55">
        <v>53</v>
      </c>
      <c r="E96" s="9">
        <f t="shared" si="2"/>
        <v>63.77858002406739</v>
      </c>
      <c r="F96" s="55">
        <v>65</v>
      </c>
      <c r="G96" s="9">
        <f t="shared" si="0"/>
        <v>81.53846153846153</v>
      </c>
    </row>
    <row r="97" spans="1:7" s="4" customFormat="1" ht="63.75" outlineLevel="2">
      <c r="A97" s="17" t="s">
        <v>128</v>
      </c>
      <c r="B97" s="23" t="s">
        <v>237</v>
      </c>
      <c r="C97" s="9">
        <v>1457.2</v>
      </c>
      <c r="D97" s="55">
        <v>629.4</v>
      </c>
      <c r="E97" s="9">
        <f t="shared" si="2"/>
        <v>43.1924238265166</v>
      </c>
      <c r="F97" s="55">
        <v>608.6</v>
      </c>
      <c r="G97" s="9">
        <f t="shared" si="0"/>
        <v>103.41767992113044</v>
      </c>
    </row>
    <row r="98" spans="1:7" s="4" customFormat="1" ht="51" outlineLevel="3">
      <c r="A98" s="17" t="s">
        <v>129</v>
      </c>
      <c r="B98" s="23" t="s">
        <v>235</v>
      </c>
      <c r="C98" s="9">
        <v>198.2</v>
      </c>
      <c r="D98" s="55">
        <v>198.2</v>
      </c>
      <c r="E98" s="9">
        <f t="shared" si="2"/>
        <v>100</v>
      </c>
      <c r="F98" s="55">
        <v>214</v>
      </c>
      <c r="G98" s="9">
        <f t="shared" si="0"/>
        <v>92.61682242990653</v>
      </c>
    </row>
    <row r="99" spans="1:7" s="4" customFormat="1" ht="38.25" outlineLevel="7">
      <c r="A99" s="22" t="s">
        <v>130</v>
      </c>
      <c r="B99" s="20" t="s">
        <v>253</v>
      </c>
      <c r="C99" s="9">
        <v>896.3</v>
      </c>
      <c r="D99" s="56">
        <v>672.3</v>
      </c>
      <c r="E99" s="9">
        <f t="shared" si="2"/>
        <v>75.00836773401763</v>
      </c>
      <c r="F99" s="56">
        <v>671.9</v>
      </c>
      <c r="G99" s="9">
        <f t="shared" si="0"/>
        <v>100.05953266855185</v>
      </c>
    </row>
    <row r="100" spans="1:7" s="4" customFormat="1" ht="63.75" outlineLevel="3">
      <c r="A100" s="17" t="s">
        <v>131</v>
      </c>
      <c r="B100" s="20" t="s">
        <v>254</v>
      </c>
      <c r="C100" s="9">
        <v>583.9</v>
      </c>
      <c r="D100" s="55">
        <v>471.2</v>
      </c>
      <c r="E100" s="9">
        <f t="shared" si="2"/>
        <v>80.69874978592225</v>
      </c>
      <c r="F100" s="55">
        <v>436.9</v>
      </c>
      <c r="G100" s="9">
        <f t="shared" si="0"/>
        <v>107.85076676585031</v>
      </c>
    </row>
    <row r="101" spans="1:7" s="4" customFormat="1" ht="63.75" outlineLevel="2">
      <c r="A101" s="17" t="s">
        <v>132</v>
      </c>
      <c r="B101" s="20" t="s">
        <v>255</v>
      </c>
      <c r="C101" s="9">
        <v>17895.1</v>
      </c>
      <c r="D101" s="55">
        <v>13100</v>
      </c>
      <c r="E101" s="9">
        <f t="shared" si="2"/>
        <v>73.20439673430158</v>
      </c>
      <c r="F101" s="55">
        <v>13348</v>
      </c>
      <c r="G101" s="9">
        <f t="shared" si="0"/>
        <v>98.14204375187295</v>
      </c>
    </row>
    <row r="102" spans="1:7" s="4" customFormat="1" ht="63.75" outlineLevel="2">
      <c r="A102" s="17" t="s">
        <v>133</v>
      </c>
      <c r="B102" s="20" t="s">
        <v>256</v>
      </c>
      <c r="C102" s="9">
        <v>9010.3</v>
      </c>
      <c r="D102" s="55">
        <v>6000</v>
      </c>
      <c r="E102" s="9">
        <f t="shared" si="2"/>
        <v>66.59045758742774</v>
      </c>
      <c r="F102" s="55">
        <v>6727</v>
      </c>
      <c r="G102" s="9">
        <f t="shared" si="0"/>
        <v>89.19280511372082</v>
      </c>
    </row>
    <row r="103" spans="1:7" s="4" customFormat="1" ht="51" outlineLevel="2">
      <c r="A103" s="17" t="s">
        <v>134</v>
      </c>
      <c r="B103" s="23" t="s">
        <v>257</v>
      </c>
      <c r="C103" s="9">
        <v>6842.1</v>
      </c>
      <c r="D103" s="55">
        <v>3445</v>
      </c>
      <c r="E103" s="9">
        <f t="shared" si="2"/>
        <v>50.35003873079902</v>
      </c>
      <c r="F103" s="55">
        <v>2120</v>
      </c>
      <c r="G103" s="9">
        <f t="shared" si="0"/>
        <v>162.5</v>
      </c>
    </row>
    <row r="104" spans="1:7" s="4" customFormat="1" ht="51" outlineLevel="2">
      <c r="A104" s="17" t="s">
        <v>135</v>
      </c>
      <c r="B104" s="23" t="s">
        <v>258</v>
      </c>
      <c r="C104" s="9">
        <v>220</v>
      </c>
      <c r="D104" s="55">
        <v>0</v>
      </c>
      <c r="E104" s="9">
        <f t="shared" si="2"/>
        <v>0</v>
      </c>
      <c r="F104" s="55">
        <v>220</v>
      </c>
      <c r="G104" s="9">
        <f t="shared" si="0"/>
        <v>0</v>
      </c>
    </row>
    <row r="105" spans="1:7" s="4" customFormat="1" ht="25.5" outlineLevel="2">
      <c r="A105" s="17" t="s">
        <v>136</v>
      </c>
      <c r="B105" s="23" t="s">
        <v>137</v>
      </c>
      <c r="C105" s="9">
        <v>1332.1</v>
      </c>
      <c r="D105" s="9">
        <v>0</v>
      </c>
      <c r="E105" s="9">
        <f t="shared" si="2"/>
        <v>0</v>
      </c>
      <c r="F105" s="55">
        <v>0</v>
      </c>
      <c r="G105" s="9"/>
    </row>
    <row r="106" spans="1:7" s="38" customFormat="1" ht="12.75" outlineLevel="2">
      <c r="A106" s="3" t="s">
        <v>138</v>
      </c>
      <c r="B106" s="37" t="s">
        <v>139</v>
      </c>
      <c r="C106" s="8">
        <f>C107+C108+C109+C110+C111+C112</f>
        <v>37655.1</v>
      </c>
      <c r="D106" s="8">
        <f>D107+D109+D111+D112+D113</f>
        <v>28963.1</v>
      </c>
      <c r="E106" s="8">
        <f t="shared" si="2"/>
        <v>76.91680542609102</v>
      </c>
      <c r="F106" s="57">
        <f>F107+F108+F109+F110+F111+F112+F114</f>
        <v>57388</v>
      </c>
      <c r="G106" s="8">
        <f t="shared" si="0"/>
        <v>50.4689133616784</v>
      </c>
    </row>
    <row r="107" spans="1:7" s="4" customFormat="1" ht="51" outlineLevel="2">
      <c r="A107" s="17" t="s">
        <v>140</v>
      </c>
      <c r="B107" s="23" t="s">
        <v>239</v>
      </c>
      <c r="C107" s="9">
        <v>37575.7</v>
      </c>
      <c r="D107" s="9">
        <v>27615.3</v>
      </c>
      <c r="E107" s="9">
        <f t="shared" si="2"/>
        <v>73.49244325455015</v>
      </c>
      <c r="F107" s="55">
        <v>1556</v>
      </c>
      <c r="G107" s="9">
        <f t="shared" si="0"/>
        <v>1774.762210796915</v>
      </c>
    </row>
    <row r="108" spans="1:7" s="4" customFormat="1" ht="51" outlineLevel="2">
      <c r="A108" s="17" t="s">
        <v>141</v>
      </c>
      <c r="B108" s="23" t="s">
        <v>142</v>
      </c>
      <c r="C108" s="9">
        <v>0</v>
      </c>
      <c r="D108" s="9">
        <v>0</v>
      </c>
      <c r="E108" s="9"/>
      <c r="F108" s="55">
        <v>55266.5</v>
      </c>
      <c r="G108" s="9">
        <f t="shared" si="0"/>
        <v>0</v>
      </c>
    </row>
    <row r="109" spans="1:7" s="4" customFormat="1" ht="51" outlineLevel="2">
      <c r="A109" s="17" t="s">
        <v>143</v>
      </c>
      <c r="B109" s="23" t="s">
        <v>240</v>
      </c>
      <c r="C109" s="9">
        <v>79.4</v>
      </c>
      <c r="D109" s="9">
        <v>64.2</v>
      </c>
      <c r="E109" s="9">
        <f t="shared" si="2"/>
        <v>80.85642317380352</v>
      </c>
      <c r="F109" s="55">
        <v>53.5</v>
      </c>
      <c r="G109" s="9">
        <f t="shared" si="0"/>
        <v>120</v>
      </c>
    </row>
    <row r="110" spans="1:7" s="4" customFormat="1" ht="25.5" outlineLevel="2">
      <c r="A110" s="43" t="s">
        <v>144</v>
      </c>
      <c r="B110" s="44" t="s">
        <v>145</v>
      </c>
      <c r="C110" s="9">
        <v>0</v>
      </c>
      <c r="D110" s="9">
        <v>0</v>
      </c>
      <c r="E110" s="9"/>
      <c r="F110" s="55">
        <v>100</v>
      </c>
      <c r="G110" s="9">
        <f t="shared" si="0"/>
        <v>0</v>
      </c>
    </row>
    <row r="111" spans="1:7" s="4" customFormat="1" ht="25.5" outlineLevel="2">
      <c r="A111" s="43" t="s">
        <v>267</v>
      </c>
      <c r="B111" s="44" t="s">
        <v>266</v>
      </c>
      <c r="C111" s="9">
        <v>0</v>
      </c>
      <c r="D111" s="9">
        <v>50</v>
      </c>
      <c r="E111" s="9"/>
      <c r="F111" s="55">
        <v>0</v>
      </c>
      <c r="G111" s="9"/>
    </row>
    <row r="112" spans="1:7" s="1" customFormat="1" ht="25.5" outlineLevel="2">
      <c r="A112" s="43" t="s">
        <v>265</v>
      </c>
      <c r="B112" s="44" t="s">
        <v>268</v>
      </c>
      <c r="C112" s="11">
        <v>0</v>
      </c>
      <c r="D112" s="11">
        <v>100</v>
      </c>
      <c r="E112" s="9"/>
      <c r="F112" s="71">
        <v>0</v>
      </c>
      <c r="G112" s="9"/>
    </row>
    <row r="113" spans="1:7" s="1" customFormat="1" ht="25.5" outlineLevel="2">
      <c r="A113" s="67" t="s">
        <v>291</v>
      </c>
      <c r="B113" s="44" t="s">
        <v>292</v>
      </c>
      <c r="C113" s="11">
        <v>0</v>
      </c>
      <c r="D113" s="11">
        <v>1133.6</v>
      </c>
      <c r="E113" s="9"/>
      <c r="F113" s="71">
        <v>0</v>
      </c>
      <c r="G113" s="9"/>
    </row>
    <row r="114" spans="1:7" s="1" customFormat="1" ht="12.75" outlineLevel="2">
      <c r="A114" s="67" t="s">
        <v>312</v>
      </c>
      <c r="B114" s="44" t="s">
        <v>313</v>
      </c>
      <c r="C114" s="11">
        <v>0</v>
      </c>
      <c r="D114" s="11">
        <v>0</v>
      </c>
      <c r="E114" s="9"/>
      <c r="F114" s="71">
        <v>412</v>
      </c>
      <c r="G114" s="9">
        <f t="shared" si="0"/>
        <v>0</v>
      </c>
    </row>
    <row r="115" spans="1:7" s="38" customFormat="1" ht="12.75" outlineLevel="2">
      <c r="A115" s="3" t="s">
        <v>146</v>
      </c>
      <c r="B115" s="37" t="s">
        <v>147</v>
      </c>
      <c r="C115" s="6">
        <v>119</v>
      </c>
      <c r="D115" s="6">
        <v>617.4</v>
      </c>
      <c r="E115" s="8">
        <f t="shared" si="2"/>
        <v>518.8235294117648</v>
      </c>
      <c r="F115" s="60">
        <v>554.4</v>
      </c>
      <c r="G115" s="8">
        <f t="shared" si="0"/>
        <v>111.36363636363636</v>
      </c>
    </row>
    <row r="116" spans="1:7" s="16" customFormat="1" ht="25.5" outlineLevel="1">
      <c r="A116" s="3" t="s">
        <v>148</v>
      </c>
      <c r="B116" s="21" t="s">
        <v>149</v>
      </c>
      <c r="C116" s="6">
        <v>0</v>
      </c>
      <c r="D116" s="6">
        <v>-6629.8</v>
      </c>
      <c r="E116" s="8"/>
      <c r="F116" s="60">
        <v>-1566</v>
      </c>
      <c r="G116" s="8">
        <f t="shared" si="0"/>
        <v>423.35887611749683</v>
      </c>
    </row>
    <row r="117" spans="1:7" s="1" customFormat="1" ht="12.75">
      <c r="A117" s="39" t="s">
        <v>150</v>
      </c>
      <c r="B117" s="40" t="s">
        <v>151</v>
      </c>
      <c r="C117" s="12">
        <f>C7+C45</f>
        <v>1991101.5</v>
      </c>
      <c r="D117" s="12">
        <f>D7+D45</f>
        <v>1351602.2</v>
      </c>
      <c r="E117" s="8">
        <f t="shared" si="2"/>
        <v>67.8821345873126</v>
      </c>
      <c r="F117" s="73">
        <f>F7+F45</f>
        <v>1179241.2000000002</v>
      </c>
      <c r="G117" s="8">
        <f t="shared" si="0"/>
        <v>114.6162634073504</v>
      </c>
    </row>
    <row r="118" spans="1:7" s="16" customFormat="1" ht="12.75">
      <c r="A118" s="45"/>
      <c r="B118" s="46" t="s">
        <v>152</v>
      </c>
      <c r="C118" s="13"/>
      <c r="D118" s="13"/>
      <c r="E118" s="8"/>
      <c r="F118" s="74"/>
      <c r="G118" s="8"/>
    </row>
    <row r="119" spans="1:7" s="16" customFormat="1" ht="12.75" outlineLevel="3">
      <c r="A119" s="3" t="s">
        <v>153</v>
      </c>
      <c r="B119" s="14" t="s">
        <v>154</v>
      </c>
      <c r="C119" s="60">
        <f>C120+C122+C124+C128+C131+C126+C130</f>
        <v>189585.59999999998</v>
      </c>
      <c r="D119" s="60">
        <f>D120+D122+D124+D128+D131+D126+D130</f>
        <v>143374.2</v>
      </c>
      <c r="E119" s="57">
        <f t="shared" si="2"/>
        <v>75.62504747195992</v>
      </c>
      <c r="F119" s="60">
        <f>F120+F122+F124+F128+F131+F126</f>
        <v>142104.7</v>
      </c>
      <c r="G119" s="8">
        <f aca="true" t="shared" si="3" ref="G119:G178">D119/F119*100</f>
        <v>100.89335539218618</v>
      </c>
    </row>
    <row r="120" spans="1:7" s="1" customFormat="1" ht="25.5" outlineLevel="3">
      <c r="A120" s="17" t="s">
        <v>155</v>
      </c>
      <c r="B120" s="18" t="s">
        <v>156</v>
      </c>
      <c r="C120" s="56">
        <v>1823.9</v>
      </c>
      <c r="D120" s="56">
        <v>579.7</v>
      </c>
      <c r="E120" s="55">
        <f t="shared" si="2"/>
        <v>31.783540764296287</v>
      </c>
      <c r="F120" s="56">
        <v>1444.8</v>
      </c>
      <c r="G120" s="9">
        <f t="shared" si="3"/>
        <v>40.123200442967885</v>
      </c>
    </row>
    <row r="121" spans="1:8" s="50" customFormat="1" ht="12.75" outlineLevel="3">
      <c r="A121" s="47"/>
      <c r="B121" s="48" t="s">
        <v>157</v>
      </c>
      <c r="C121" s="59">
        <v>1823.9</v>
      </c>
      <c r="D121" s="59">
        <v>579.7</v>
      </c>
      <c r="E121" s="80">
        <f t="shared" si="2"/>
        <v>31.783540764296287</v>
      </c>
      <c r="F121" s="59">
        <v>1444.8</v>
      </c>
      <c r="G121" s="66">
        <f t="shared" si="3"/>
        <v>40.123200442967885</v>
      </c>
      <c r="H121" s="49"/>
    </row>
    <row r="122" spans="1:7" s="1" customFormat="1" ht="38.25" outlineLevel="3">
      <c r="A122" s="17" t="s">
        <v>158</v>
      </c>
      <c r="B122" s="18" t="s">
        <v>159</v>
      </c>
      <c r="C122" s="56">
        <v>2024.1</v>
      </c>
      <c r="D122" s="56">
        <v>1301.3</v>
      </c>
      <c r="E122" s="55">
        <f t="shared" si="2"/>
        <v>64.29030186255619</v>
      </c>
      <c r="F122" s="56">
        <v>1201.3</v>
      </c>
      <c r="G122" s="9">
        <f t="shared" si="3"/>
        <v>108.32431532506452</v>
      </c>
    </row>
    <row r="123" spans="1:7" s="50" customFormat="1" ht="12.75" outlineLevel="3">
      <c r="A123" s="47"/>
      <c r="B123" s="48" t="s">
        <v>157</v>
      </c>
      <c r="C123" s="59">
        <v>1563.9</v>
      </c>
      <c r="D123" s="59">
        <v>1122.6</v>
      </c>
      <c r="E123" s="80">
        <f t="shared" si="2"/>
        <v>71.78208325340493</v>
      </c>
      <c r="F123" s="59">
        <v>975</v>
      </c>
      <c r="G123" s="66">
        <f t="shared" si="3"/>
        <v>115.13846153846153</v>
      </c>
    </row>
    <row r="124" spans="1:7" s="1" customFormat="1" ht="38.25" outlineLevel="3">
      <c r="A124" s="17" t="s">
        <v>160</v>
      </c>
      <c r="B124" s="18" t="s">
        <v>161</v>
      </c>
      <c r="C124" s="56">
        <v>45428.6</v>
      </c>
      <c r="D124" s="56">
        <v>37763.2</v>
      </c>
      <c r="E124" s="55">
        <f t="shared" si="2"/>
        <v>83.1264885996927</v>
      </c>
      <c r="F124" s="56">
        <v>36971</v>
      </c>
      <c r="G124" s="9">
        <f t="shared" si="3"/>
        <v>102.14276054204645</v>
      </c>
    </row>
    <row r="125" spans="1:7" s="50" customFormat="1" ht="12.75" outlineLevel="3">
      <c r="A125" s="47"/>
      <c r="B125" s="48" t="s">
        <v>157</v>
      </c>
      <c r="C125" s="59">
        <v>41279.8</v>
      </c>
      <c r="D125" s="59">
        <v>35340.1</v>
      </c>
      <c r="E125" s="80">
        <f t="shared" si="2"/>
        <v>85.61112214690961</v>
      </c>
      <c r="F125" s="59">
        <v>29216</v>
      </c>
      <c r="G125" s="66">
        <f t="shared" si="3"/>
        <v>120.96145947426066</v>
      </c>
    </row>
    <row r="126" spans="1:7" s="50" customFormat="1" ht="12.75" outlineLevel="3">
      <c r="A126" s="17" t="s">
        <v>162</v>
      </c>
      <c r="B126" s="18" t="s">
        <v>163</v>
      </c>
      <c r="C126" s="56">
        <v>156</v>
      </c>
      <c r="D126" s="56">
        <v>156</v>
      </c>
      <c r="E126" s="55">
        <f t="shared" si="2"/>
        <v>100</v>
      </c>
      <c r="F126" s="59">
        <v>9.6</v>
      </c>
      <c r="G126" s="9"/>
    </row>
    <row r="127" spans="1:7" s="50" customFormat="1" ht="12.75" outlineLevel="3">
      <c r="A127" s="47"/>
      <c r="B127" s="48" t="s">
        <v>157</v>
      </c>
      <c r="C127" s="59">
        <v>109.8</v>
      </c>
      <c r="D127" s="59">
        <v>109.8</v>
      </c>
      <c r="E127" s="80">
        <f t="shared" si="2"/>
        <v>100</v>
      </c>
      <c r="F127" s="59">
        <v>0</v>
      </c>
      <c r="G127" s="66"/>
    </row>
    <row r="128" spans="1:7" s="1" customFormat="1" ht="25.5" outlineLevel="3">
      <c r="A128" s="17" t="s">
        <v>164</v>
      </c>
      <c r="B128" s="18" t="s">
        <v>165</v>
      </c>
      <c r="C128" s="56">
        <v>8881.1</v>
      </c>
      <c r="D128" s="56">
        <v>6626.3</v>
      </c>
      <c r="E128" s="55">
        <f t="shared" si="2"/>
        <v>74.61125311053812</v>
      </c>
      <c r="F128" s="56">
        <v>6068.4</v>
      </c>
      <c r="G128" s="9">
        <f t="shared" si="3"/>
        <v>109.19352712411839</v>
      </c>
    </row>
    <row r="129" spans="1:7" s="50" customFormat="1" ht="12.75" outlineLevel="3">
      <c r="A129" s="47"/>
      <c r="B129" s="48" t="s">
        <v>157</v>
      </c>
      <c r="C129" s="59">
        <v>8168.4</v>
      </c>
      <c r="D129" s="59">
        <v>6256.4</v>
      </c>
      <c r="E129" s="80">
        <f t="shared" si="2"/>
        <v>76.59272317712158</v>
      </c>
      <c r="F129" s="59">
        <v>5702.7</v>
      </c>
      <c r="G129" s="66">
        <f t="shared" si="3"/>
        <v>109.70943588124923</v>
      </c>
    </row>
    <row r="130" spans="1:7" s="1" customFormat="1" ht="12.75" outlineLevel="3">
      <c r="A130" s="17" t="s">
        <v>269</v>
      </c>
      <c r="B130" s="18" t="s">
        <v>270</v>
      </c>
      <c r="C130" s="56">
        <v>500</v>
      </c>
      <c r="D130" s="56">
        <v>0</v>
      </c>
      <c r="E130" s="55">
        <f t="shared" si="2"/>
        <v>0</v>
      </c>
      <c r="F130" s="56">
        <v>0</v>
      </c>
      <c r="G130" s="9"/>
    </row>
    <row r="131" spans="1:7" s="1" customFormat="1" ht="12.75" outlineLevel="3">
      <c r="A131" s="17" t="s">
        <v>166</v>
      </c>
      <c r="B131" s="18" t="s">
        <v>167</v>
      </c>
      <c r="C131" s="56">
        <v>130771.9</v>
      </c>
      <c r="D131" s="56">
        <v>96947.7</v>
      </c>
      <c r="E131" s="55">
        <f t="shared" si="2"/>
        <v>74.134963245162</v>
      </c>
      <c r="F131" s="56">
        <v>96409.6</v>
      </c>
      <c r="G131" s="9">
        <f t="shared" si="3"/>
        <v>100.55813943839618</v>
      </c>
    </row>
    <row r="132" spans="1:7" s="50" customFormat="1" ht="12.75" outlineLevel="3">
      <c r="A132" s="47"/>
      <c r="B132" s="48" t="s">
        <v>157</v>
      </c>
      <c r="C132" s="59">
        <v>91308.3</v>
      </c>
      <c r="D132" s="59">
        <v>78171.2</v>
      </c>
      <c r="E132" s="80">
        <f t="shared" si="2"/>
        <v>85.61237039787181</v>
      </c>
      <c r="F132" s="59">
        <v>71758.2</v>
      </c>
      <c r="G132" s="66">
        <f t="shared" si="3"/>
        <v>108.93695772747922</v>
      </c>
    </row>
    <row r="133" spans="1:7" s="16" customFormat="1" ht="12.75" outlineLevel="3">
      <c r="A133" s="3" t="s">
        <v>168</v>
      </c>
      <c r="B133" s="14" t="s">
        <v>169</v>
      </c>
      <c r="C133" s="60">
        <f>C135+C138+C136</f>
        <v>10399.8</v>
      </c>
      <c r="D133" s="60">
        <f>D135+D138+D136</f>
        <v>5923.5</v>
      </c>
      <c r="E133" s="57">
        <f t="shared" si="2"/>
        <v>56.95782611204062</v>
      </c>
      <c r="F133" s="60">
        <f>F136+F138</f>
        <v>8313.6</v>
      </c>
      <c r="G133" s="8">
        <f t="shared" si="3"/>
        <v>71.25072170900692</v>
      </c>
    </row>
    <row r="134" spans="1:7" s="50" customFormat="1" ht="12.75" outlineLevel="3">
      <c r="A134" s="47"/>
      <c r="B134" s="48" t="s">
        <v>157</v>
      </c>
      <c r="C134" s="59">
        <f>C137+C139</f>
        <v>4554.4</v>
      </c>
      <c r="D134" s="59">
        <f>D137+D139</f>
        <v>3410.5</v>
      </c>
      <c r="E134" s="80">
        <f t="shared" si="2"/>
        <v>74.8836290180924</v>
      </c>
      <c r="F134" s="59">
        <f>F137+F139+F135</f>
        <v>3761.6</v>
      </c>
      <c r="G134" s="66">
        <f t="shared" si="3"/>
        <v>90.66620586984261</v>
      </c>
    </row>
    <row r="135" spans="1:7" s="1" customFormat="1" ht="12.75" outlineLevel="3">
      <c r="A135" s="17" t="s">
        <v>170</v>
      </c>
      <c r="B135" s="18" t="s">
        <v>259</v>
      </c>
      <c r="C135" s="56">
        <v>277</v>
      </c>
      <c r="D135" s="56">
        <v>89.7</v>
      </c>
      <c r="E135" s="55">
        <f t="shared" si="2"/>
        <v>32.3826714801444</v>
      </c>
      <c r="F135" s="56">
        <v>414.2</v>
      </c>
      <c r="G135" s="9"/>
    </row>
    <row r="136" spans="1:7" s="1" customFormat="1" ht="25.5" outlineLevel="3">
      <c r="A136" s="17" t="s">
        <v>230</v>
      </c>
      <c r="B136" s="18" t="s">
        <v>260</v>
      </c>
      <c r="C136" s="56">
        <v>4172.6</v>
      </c>
      <c r="D136" s="56">
        <v>1642.3</v>
      </c>
      <c r="E136" s="55">
        <f t="shared" si="2"/>
        <v>39.359152566744946</v>
      </c>
      <c r="F136" s="56">
        <v>4087.4</v>
      </c>
      <c r="G136" s="9">
        <f t="shared" si="3"/>
        <v>40.179576258746394</v>
      </c>
    </row>
    <row r="137" spans="1:7" s="50" customFormat="1" ht="12.75" outlineLevel="3">
      <c r="A137" s="47"/>
      <c r="B137" s="48" t="s">
        <v>157</v>
      </c>
      <c r="C137" s="59">
        <v>266.9</v>
      </c>
      <c r="D137" s="59">
        <v>146.5</v>
      </c>
      <c r="E137" s="80">
        <f t="shared" si="2"/>
        <v>54.88947171225178</v>
      </c>
      <c r="F137" s="59">
        <v>0</v>
      </c>
      <c r="G137" s="66" t="e">
        <f t="shared" si="3"/>
        <v>#DIV/0!</v>
      </c>
    </row>
    <row r="138" spans="1:7" s="1" customFormat="1" ht="25.5" outlineLevel="3">
      <c r="A138" s="17" t="s">
        <v>171</v>
      </c>
      <c r="B138" s="18" t="s">
        <v>172</v>
      </c>
      <c r="C138" s="56">
        <v>5950.2</v>
      </c>
      <c r="D138" s="56">
        <v>4191.5</v>
      </c>
      <c r="E138" s="55">
        <f t="shared" si="2"/>
        <v>70.44301031898088</v>
      </c>
      <c r="F138" s="56">
        <v>4226.2</v>
      </c>
      <c r="G138" s="9">
        <f t="shared" si="3"/>
        <v>99.17893142776016</v>
      </c>
    </row>
    <row r="139" spans="1:7" s="50" customFormat="1" ht="12.75" outlineLevel="3">
      <c r="A139" s="47"/>
      <c r="B139" s="48" t="s">
        <v>157</v>
      </c>
      <c r="C139" s="59">
        <v>4287.5</v>
      </c>
      <c r="D139" s="59">
        <v>3264</v>
      </c>
      <c r="E139" s="80">
        <f t="shared" si="2"/>
        <v>76.12827988338192</v>
      </c>
      <c r="F139" s="59">
        <v>3347.4</v>
      </c>
      <c r="G139" s="66">
        <f t="shared" si="3"/>
        <v>97.50851407062197</v>
      </c>
    </row>
    <row r="140" spans="1:7" s="16" customFormat="1" ht="12.75" outlineLevel="3">
      <c r="A140" s="3" t="s">
        <v>173</v>
      </c>
      <c r="B140" s="14" t="s">
        <v>174</v>
      </c>
      <c r="C140" s="60">
        <f>C141+C142+C144</f>
        <v>109187.4</v>
      </c>
      <c r="D140" s="60">
        <f>D141+D142+D144</f>
        <v>47775.700000000004</v>
      </c>
      <c r="E140" s="57">
        <f t="shared" si="2"/>
        <v>43.75568975907477</v>
      </c>
      <c r="F140" s="60">
        <f>F141+F142+F144</f>
        <v>46674.3</v>
      </c>
      <c r="G140" s="8">
        <f t="shared" si="3"/>
        <v>102.35975686834082</v>
      </c>
    </row>
    <row r="141" spans="1:7" s="1" customFormat="1" ht="12.75" outlineLevel="3">
      <c r="A141" s="17" t="s">
        <v>175</v>
      </c>
      <c r="B141" s="18" t="s">
        <v>176</v>
      </c>
      <c r="C141" s="56">
        <v>418.2</v>
      </c>
      <c r="D141" s="56">
        <v>196</v>
      </c>
      <c r="E141" s="55">
        <f t="shared" si="2"/>
        <v>46.8675274988044</v>
      </c>
      <c r="F141" s="56">
        <v>214</v>
      </c>
      <c r="G141" s="9">
        <f t="shared" si="3"/>
        <v>91.58878504672897</v>
      </c>
    </row>
    <row r="142" spans="1:7" s="1" customFormat="1" ht="12.75" outlineLevel="3">
      <c r="A142" s="17" t="s">
        <v>177</v>
      </c>
      <c r="B142" s="18" t="s">
        <v>178</v>
      </c>
      <c r="C142" s="56">
        <v>106219.2</v>
      </c>
      <c r="D142" s="56">
        <v>45079.3</v>
      </c>
      <c r="E142" s="55">
        <f t="shared" si="2"/>
        <v>42.43987904258365</v>
      </c>
      <c r="F142" s="56">
        <v>44277.4</v>
      </c>
      <c r="G142" s="9">
        <f t="shared" si="3"/>
        <v>101.81108195151478</v>
      </c>
    </row>
    <row r="143" spans="1:7" s="50" customFormat="1" ht="12.75" outlineLevel="3">
      <c r="A143" s="47"/>
      <c r="B143" s="48" t="s">
        <v>157</v>
      </c>
      <c r="C143" s="59">
        <v>19945.2</v>
      </c>
      <c r="D143" s="59">
        <v>13781.1</v>
      </c>
      <c r="E143" s="80">
        <f t="shared" si="2"/>
        <v>69.09481980626919</v>
      </c>
      <c r="F143" s="59">
        <v>13153.8</v>
      </c>
      <c r="G143" s="66">
        <f t="shared" si="3"/>
        <v>104.76896410162844</v>
      </c>
    </row>
    <row r="144" spans="1:7" s="1" customFormat="1" ht="12.75" outlineLevel="3">
      <c r="A144" s="17" t="s">
        <v>179</v>
      </c>
      <c r="B144" s="18" t="s">
        <v>180</v>
      </c>
      <c r="C144" s="56">
        <v>2550</v>
      </c>
      <c r="D144" s="56">
        <v>2500.4</v>
      </c>
      <c r="E144" s="55">
        <f t="shared" si="2"/>
        <v>98.0549019607843</v>
      </c>
      <c r="F144" s="56">
        <v>2182.9</v>
      </c>
      <c r="G144" s="9"/>
    </row>
    <row r="145" spans="1:7" s="16" customFormat="1" ht="12.75" outlineLevel="3">
      <c r="A145" s="3" t="s">
        <v>181</v>
      </c>
      <c r="B145" s="14" t="s">
        <v>182</v>
      </c>
      <c r="C145" s="60">
        <f>C147+C148+C149+C150</f>
        <v>162928.6</v>
      </c>
      <c r="D145" s="60">
        <f>D147+D148+D149+D150</f>
        <v>110540.9</v>
      </c>
      <c r="E145" s="57">
        <f t="shared" si="2"/>
        <v>67.8462222102197</v>
      </c>
      <c r="F145" s="60">
        <f>F147+F148+F149+F150</f>
        <v>178272.90000000002</v>
      </c>
      <c r="G145" s="8">
        <f t="shared" si="3"/>
        <v>62.00656409358909</v>
      </c>
    </row>
    <row r="146" spans="1:7" s="50" customFormat="1" ht="12.75" outlineLevel="3">
      <c r="A146" s="47"/>
      <c r="B146" s="48" t="s">
        <v>157</v>
      </c>
      <c r="C146" s="59">
        <v>29084.4</v>
      </c>
      <c r="D146" s="59">
        <v>23946.3</v>
      </c>
      <c r="E146" s="80">
        <f t="shared" si="2"/>
        <v>82.33382844411436</v>
      </c>
      <c r="F146" s="59">
        <v>19553.2</v>
      </c>
      <c r="G146" s="66">
        <f t="shared" si="3"/>
        <v>122.467422212221</v>
      </c>
    </row>
    <row r="147" spans="1:7" s="1" customFormat="1" ht="12.75" outlineLevel="3">
      <c r="A147" s="17" t="s">
        <v>183</v>
      </c>
      <c r="B147" s="18" t="s">
        <v>184</v>
      </c>
      <c r="C147" s="56">
        <v>3481.8</v>
      </c>
      <c r="D147" s="56">
        <v>939.1</v>
      </c>
      <c r="E147" s="55">
        <f t="shared" si="2"/>
        <v>26.971681314262735</v>
      </c>
      <c r="F147" s="56">
        <v>500.9</v>
      </c>
      <c r="G147" s="9">
        <f t="shared" si="3"/>
        <v>187.48253144340188</v>
      </c>
    </row>
    <row r="148" spans="1:7" s="1" customFormat="1" ht="12.75" outlineLevel="3">
      <c r="A148" s="17" t="s">
        <v>185</v>
      </c>
      <c r="B148" s="18" t="s">
        <v>186</v>
      </c>
      <c r="C148" s="56">
        <v>23550.1</v>
      </c>
      <c r="D148" s="56">
        <v>11369.2</v>
      </c>
      <c r="E148" s="55">
        <f t="shared" si="2"/>
        <v>48.27665275306687</v>
      </c>
      <c r="F148" s="56">
        <v>21803.2</v>
      </c>
      <c r="G148" s="9">
        <f t="shared" si="3"/>
        <v>52.144639318999054</v>
      </c>
    </row>
    <row r="149" spans="1:7" s="1" customFormat="1" ht="12.75" outlineLevel="3">
      <c r="A149" s="17" t="s">
        <v>187</v>
      </c>
      <c r="B149" s="18" t="s">
        <v>188</v>
      </c>
      <c r="C149" s="56">
        <v>126534.5</v>
      </c>
      <c r="D149" s="56">
        <v>91582.2</v>
      </c>
      <c r="E149" s="55">
        <f aca="true" t="shared" si="4" ref="E149:E178">D149/C149*100</f>
        <v>72.3772567955775</v>
      </c>
      <c r="F149" s="56">
        <v>94475.1</v>
      </c>
      <c r="G149" s="9">
        <f t="shared" si="3"/>
        <v>96.9379233258287</v>
      </c>
    </row>
    <row r="150" spans="1:7" s="1" customFormat="1" ht="12.75" outlineLevel="3">
      <c r="A150" s="17" t="s">
        <v>189</v>
      </c>
      <c r="B150" s="18" t="s">
        <v>190</v>
      </c>
      <c r="C150" s="56">
        <v>9362.2</v>
      </c>
      <c r="D150" s="56">
        <v>6650.4</v>
      </c>
      <c r="E150" s="55">
        <f t="shared" si="4"/>
        <v>71.03458588793231</v>
      </c>
      <c r="F150" s="56">
        <v>61493.7</v>
      </c>
      <c r="G150" s="9">
        <f t="shared" si="3"/>
        <v>10.814766390703438</v>
      </c>
    </row>
    <row r="151" spans="1:7" s="50" customFormat="1" ht="12.75" outlineLevel="3">
      <c r="A151" s="47"/>
      <c r="B151" s="48" t="s">
        <v>157</v>
      </c>
      <c r="C151" s="59">
        <v>8445.3</v>
      </c>
      <c r="D151" s="59">
        <v>6256.8</v>
      </c>
      <c r="E151" s="80">
        <f t="shared" si="4"/>
        <v>74.08617811090194</v>
      </c>
      <c r="F151" s="59">
        <v>5848.1</v>
      </c>
      <c r="G151" s="66">
        <f t="shared" si="3"/>
        <v>106.98859458627588</v>
      </c>
    </row>
    <row r="152" spans="1:7" s="16" customFormat="1" ht="12.75" outlineLevel="3">
      <c r="A152" s="3" t="s">
        <v>191</v>
      </c>
      <c r="B152" s="14" t="s">
        <v>192</v>
      </c>
      <c r="C152" s="60">
        <f>C154+C155+C158+C156+C157</f>
        <v>1398340.1</v>
      </c>
      <c r="D152" s="60">
        <f>D154+D155+D158+D156+D157</f>
        <v>820195.2000000001</v>
      </c>
      <c r="E152" s="57">
        <f t="shared" si="4"/>
        <v>58.65491520982628</v>
      </c>
      <c r="F152" s="60">
        <f>F154+F155+F158+F156+F157</f>
        <v>630754.8999999999</v>
      </c>
      <c r="G152" s="8">
        <f t="shared" si="3"/>
        <v>130.03390064825498</v>
      </c>
    </row>
    <row r="153" spans="1:7" s="50" customFormat="1" ht="12.75" outlineLevel="3">
      <c r="A153" s="47"/>
      <c r="B153" s="48" t="s">
        <v>157</v>
      </c>
      <c r="C153" s="59">
        <v>764379.5</v>
      </c>
      <c r="D153" s="59">
        <v>524447.2</v>
      </c>
      <c r="E153" s="80">
        <f t="shared" si="4"/>
        <v>68.6108405576026</v>
      </c>
      <c r="F153" s="59">
        <v>467259.8</v>
      </c>
      <c r="G153" s="66">
        <f t="shared" si="3"/>
        <v>112.23888723147164</v>
      </c>
    </row>
    <row r="154" spans="1:7" s="1" customFormat="1" ht="12.75" outlineLevel="3">
      <c r="A154" s="17" t="s">
        <v>193</v>
      </c>
      <c r="B154" s="18" t="s">
        <v>194</v>
      </c>
      <c r="C154" s="56">
        <v>542636.5</v>
      </c>
      <c r="D154" s="56">
        <v>314498.6</v>
      </c>
      <c r="E154" s="55">
        <f t="shared" si="4"/>
        <v>57.95750930871771</v>
      </c>
      <c r="F154" s="56">
        <v>206335.6</v>
      </c>
      <c r="G154" s="9">
        <f t="shared" si="3"/>
        <v>152.42091040033807</v>
      </c>
    </row>
    <row r="155" spans="1:7" s="1" customFormat="1" ht="12.75" outlineLevel="3">
      <c r="A155" s="17" t="s">
        <v>195</v>
      </c>
      <c r="B155" s="18" t="s">
        <v>196</v>
      </c>
      <c r="C155" s="56">
        <v>761722.6</v>
      </c>
      <c r="D155" s="56">
        <v>439104.6</v>
      </c>
      <c r="E155" s="55">
        <f t="shared" si="4"/>
        <v>57.64626125048673</v>
      </c>
      <c r="F155" s="56">
        <v>367318.1</v>
      </c>
      <c r="G155" s="9">
        <f t="shared" si="3"/>
        <v>119.54341482219361</v>
      </c>
    </row>
    <row r="156" spans="1:7" s="1" customFormat="1" ht="12.75" outlineLevel="3">
      <c r="A156" s="17" t="s">
        <v>197</v>
      </c>
      <c r="B156" s="18" t="s">
        <v>198</v>
      </c>
      <c r="C156" s="56">
        <v>62429.6</v>
      </c>
      <c r="D156" s="56">
        <v>44632.4</v>
      </c>
      <c r="E156" s="55">
        <f t="shared" si="4"/>
        <v>71.49236900444662</v>
      </c>
      <c r="F156" s="56">
        <v>44081.7</v>
      </c>
      <c r="G156" s="9">
        <f t="shared" si="3"/>
        <v>101.24927123953933</v>
      </c>
    </row>
    <row r="157" spans="1:7" s="1" customFormat="1" ht="25.5" outlineLevel="3">
      <c r="A157" s="17" t="s">
        <v>199</v>
      </c>
      <c r="B157" s="18" t="s">
        <v>200</v>
      </c>
      <c r="C157" s="56">
        <v>552.9</v>
      </c>
      <c r="D157" s="56">
        <v>98.8</v>
      </c>
      <c r="E157" s="55">
        <f t="shared" si="4"/>
        <v>17.869415807560138</v>
      </c>
      <c r="F157" s="56">
        <v>141.8</v>
      </c>
      <c r="G157" s="9">
        <f t="shared" si="3"/>
        <v>69.67559943582509</v>
      </c>
    </row>
    <row r="158" spans="1:7" s="1" customFormat="1" ht="12.75" outlineLevel="3">
      <c r="A158" s="17" t="s">
        <v>201</v>
      </c>
      <c r="B158" s="18" t="s">
        <v>202</v>
      </c>
      <c r="C158" s="56">
        <v>30998.5</v>
      </c>
      <c r="D158" s="56">
        <v>21860.8</v>
      </c>
      <c r="E158" s="55">
        <f t="shared" si="4"/>
        <v>70.52212203816313</v>
      </c>
      <c r="F158" s="56">
        <v>12877.7</v>
      </c>
      <c r="G158" s="9">
        <f t="shared" si="3"/>
        <v>169.75702182843207</v>
      </c>
    </row>
    <row r="159" spans="1:7" s="16" customFormat="1" ht="12.75" outlineLevel="3">
      <c r="A159" s="3" t="s">
        <v>203</v>
      </c>
      <c r="B159" s="14" t="s">
        <v>261</v>
      </c>
      <c r="C159" s="60">
        <f>C161</f>
        <v>97991.5</v>
      </c>
      <c r="D159" s="60">
        <f>D161</f>
        <v>71487.6</v>
      </c>
      <c r="E159" s="57">
        <f t="shared" si="4"/>
        <v>72.95285815606456</v>
      </c>
      <c r="F159" s="60">
        <f>F161</f>
        <v>60976.6</v>
      </c>
      <c r="G159" s="8">
        <f t="shared" si="3"/>
        <v>117.23776005877666</v>
      </c>
    </row>
    <row r="160" spans="1:7" s="50" customFormat="1" ht="12.75" outlineLevel="3">
      <c r="A160" s="47"/>
      <c r="B160" s="48" t="s">
        <v>157</v>
      </c>
      <c r="C160" s="59">
        <v>55549.9</v>
      </c>
      <c r="D160" s="59">
        <v>44561.6</v>
      </c>
      <c r="E160" s="80">
        <f t="shared" si="4"/>
        <v>80.21904629891323</v>
      </c>
      <c r="F160" s="59">
        <v>34925.4</v>
      </c>
      <c r="G160" s="66">
        <f t="shared" si="3"/>
        <v>127.59080783613071</v>
      </c>
    </row>
    <row r="161" spans="1:7" s="1" customFormat="1" ht="12.75" outlineLevel="3">
      <c r="A161" s="17" t="s">
        <v>204</v>
      </c>
      <c r="B161" s="18" t="s">
        <v>205</v>
      </c>
      <c r="C161" s="56">
        <v>97991.5</v>
      </c>
      <c r="D161" s="56">
        <v>71487.6</v>
      </c>
      <c r="E161" s="55">
        <f t="shared" si="4"/>
        <v>72.95285815606456</v>
      </c>
      <c r="F161" s="56">
        <v>60976.6</v>
      </c>
      <c r="G161" s="9">
        <f t="shared" si="3"/>
        <v>117.23776005877666</v>
      </c>
    </row>
    <row r="162" spans="1:7" s="16" customFormat="1" ht="12.75" outlineLevel="3">
      <c r="A162" s="3">
        <v>1000</v>
      </c>
      <c r="B162" s="14" t="s">
        <v>206</v>
      </c>
      <c r="C162" s="60">
        <f>C164+C165+C166+C167</f>
        <v>107218.5</v>
      </c>
      <c r="D162" s="60">
        <f>D164+D165+D166+D167</f>
        <v>85166.8</v>
      </c>
      <c r="E162" s="57">
        <f t="shared" si="4"/>
        <v>79.43293368215375</v>
      </c>
      <c r="F162" s="60">
        <f>F164+F165+F166+F167</f>
        <v>68876.5</v>
      </c>
      <c r="G162" s="8">
        <f t="shared" si="3"/>
        <v>123.65146312602992</v>
      </c>
    </row>
    <row r="163" spans="1:7" s="50" customFormat="1" ht="12.75" outlineLevel="3">
      <c r="A163" s="47"/>
      <c r="B163" s="48" t="s">
        <v>157</v>
      </c>
      <c r="C163" s="59">
        <v>6185.5</v>
      </c>
      <c r="D163" s="59">
        <v>4441.8</v>
      </c>
      <c r="E163" s="80">
        <f t="shared" si="4"/>
        <v>71.80987794034436</v>
      </c>
      <c r="F163" s="59">
        <v>4121.5</v>
      </c>
      <c r="G163" s="66">
        <f t="shared" si="3"/>
        <v>107.77144243600631</v>
      </c>
    </row>
    <row r="164" spans="1:7" s="1" customFormat="1" ht="12.75" outlineLevel="3">
      <c r="A164" s="17" t="s">
        <v>207</v>
      </c>
      <c r="B164" s="18" t="s">
        <v>208</v>
      </c>
      <c r="C164" s="56">
        <v>7000</v>
      </c>
      <c r="D164" s="56">
        <v>6454.4</v>
      </c>
      <c r="E164" s="55">
        <f t="shared" si="4"/>
        <v>92.20571428571428</v>
      </c>
      <c r="F164" s="56">
        <v>6237.2</v>
      </c>
      <c r="G164" s="9">
        <f t="shared" si="3"/>
        <v>103.48233181555825</v>
      </c>
    </row>
    <row r="165" spans="1:7" s="1" customFormat="1" ht="12.75" outlineLevel="3">
      <c r="A165" s="17" t="s">
        <v>209</v>
      </c>
      <c r="B165" s="18" t="s">
        <v>210</v>
      </c>
      <c r="C165" s="56">
        <v>49554.6</v>
      </c>
      <c r="D165" s="56">
        <v>40283.3</v>
      </c>
      <c r="E165" s="55">
        <f t="shared" si="4"/>
        <v>81.29073789315221</v>
      </c>
      <c r="F165" s="56">
        <v>36943.9</v>
      </c>
      <c r="G165" s="9">
        <f t="shared" si="3"/>
        <v>109.03911065155548</v>
      </c>
    </row>
    <row r="166" spans="1:7" s="1" customFormat="1" ht="12.75" outlineLevel="3">
      <c r="A166" s="17">
        <v>1004</v>
      </c>
      <c r="B166" s="18" t="s">
        <v>211</v>
      </c>
      <c r="C166" s="56">
        <v>43842.1</v>
      </c>
      <c r="D166" s="56">
        <v>33776.6</v>
      </c>
      <c r="E166" s="55">
        <f t="shared" si="4"/>
        <v>77.04147383451067</v>
      </c>
      <c r="F166" s="56">
        <v>21414.2</v>
      </c>
      <c r="G166" s="9">
        <f t="shared" si="3"/>
        <v>157.72991753135767</v>
      </c>
    </row>
    <row r="167" spans="1:7" s="1" customFormat="1" ht="12.75" outlineLevel="3">
      <c r="A167" s="17" t="s">
        <v>212</v>
      </c>
      <c r="B167" s="18" t="s">
        <v>213</v>
      </c>
      <c r="C167" s="56">
        <v>6821.8</v>
      </c>
      <c r="D167" s="56">
        <v>4652.5</v>
      </c>
      <c r="E167" s="55">
        <f t="shared" si="4"/>
        <v>68.20047494796094</v>
      </c>
      <c r="F167" s="56">
        <v>4281.2</v>
      </c>
      <c r="G167" s="9">
        <f t="shared" si="3"/>
        <v>108.67280201812576</v>
      </c>
    </row>
    <row r="168" spans="1:7" s="16" customFormat="1" ht="12.75" outlineLevel="3">
      <c r="A168" s="3">
        <v>1100</v>
      </c>
      <c r="B168" s="14" t="s">
        <v>214</v>
      </c>
      <c r="C168" s="60">
        <f>C171+C170</f>
        <v>57174.6</v>
      </c>
      <c r="D168" s="60">
        <f>D171+D170</f>
        <v>34736.6</v>
      </c>
      <c r="E168" s="57">
        <f t="shared" si="4"/>
        <v>60.755300430610795</v>
      </c>
      <c r="F168" s="60">
        <f>F171+F170</f>
        <v>47069.899999999994</v>
      </c>
      <c r="G168" s="8">
        <f t="shared" si="3"/>
        <v>73.79790481815344</v>
      </c>
    </row>
    <row r="169" spans="1:7" s="50" customFormat="1" ht="12.75" outlineLevel="3">
      <c r="A169" s="47"/>
      <c r="B169" s="48" t="s">
        <v>157</v>
      </c>
      <c r="C169" s="59">
        <v>36086.8</v>
      </c>
      <c r="D169" s="59">
        <v>25732.6</v>
      </c>
      <c r="E169" s="80">
        <f t="shared" si="4"/>
        <v>71.30751410488044</v>
      </c>
      <c r="F169" s="59">
        <v>22828.1</v>
      </c>
      <c r="G169" s="66">
        <f t="shared" si="3"/>
        <v>112.72335411181832</v>
      </c>
    </row>
    <row r="170" spans="1:7" s="50" customFormat="1" ht="12.75" outlineLevel="3">
      <c r="A170" s="17" t="s">
        <v>215</v>
      </c>
      <c r="B170" s="18" t="s">
        <v>216</v>
      </c>
      <c r="C170" s="56">
        <v>24748.8</v>
      </c>
      <c r="D170" s="56">
        <v>17979.5</v>
      </c>
      <c r="E170" s="55">
        <f t="shared" si="4"/>
        <v>72.64796677010604</v>
      </c>
      <c r="F170" s="56">
        <v>16032.8</v>
      </c>
      <c r="G170" s="9">
        <f t="shared" si="3"/>
        <v>112.14198393293748</v>
      </c>
    </row>
    <row r="171" spans="1:7" s="1" customFormat="1" ht="12.75" outlineLevel="3">
      <c r="A171" s="17" t="s">
        <v>217</v>
      </c>
      <c r="B171" s="18" t="s">
        <v>218</v>
      </c>
      <c r="C171" s="56">
        <v>32425.8</v>
      </c>
      <c r="D171" s="56">
        <v>16757.1</v>
      </c>
      <c r="E171" s="55">
        <f t="shared" si="4"/>
        <v>51.678293210961634</v>
      </c>
      <c r="F171" s="56">
        <v>31037.1</v>
      </c>
      <c r="G171" s="9">
        <f t="shared" si="3"/>
        <v>53.9905467972201</v>
      </c>
    </row>
    <row r="172" spans="1:7" s="16" customFormat="1" ht="12.75" outlineLevel="3">
      <c r="A172" s="3">
        <v>1200</v>
      </c>
      <c r="B172" s="14" t="s">
        <v>219</v>
      </c>
      <c r="C172" s="60">
        <f>C174</f>
        <v>2152.1</v>
      </c>
      <c r="D172" s="60">
        <f>D174</f>
        <v>1993.2</v>
      </c>
      <c r="E172" s="57">
        <f t="shared" si="4"/>
        <v>92.61651410250454</v>
      </c>
      <c r="F172" s="60">
        <f>F174</f>
        <v>1818.3</v>
      </c>
      <c r="G172" s="8">
        <f t="shared" si="3"/>
        <v>109.61887477313974</v>
      </c>
    </row>
    <row r="173" spans="1:7" s="50" customFormat="1" ht="12.75" outlineLevel="3">
      <c r="A173" s="47"/>
      <c r="B173" s="48" t="s">
        <v>157</v>
      </c>
      <c r="C173" s="59">
        <v>924.8</v>
      </c>
      <c r="D173" s="59">
        <v>837.6</v>
      </c>
      <c r="E173" s="80">
        <f t="shared" si="4"/>
        <v>90.57093425605537</v>
      </c>
      <c r="F173" s="59">
        <v>826.4</v>
      </c>
      <c r="G173" s="66">
        <f t="shared" si="3"/>
        <v>101.35527589545015</v>
      </c>
    </row>
    <row r="174" spans="1:7" s="1" customFormat="1" ht="12.75" outlineLevel="3">
      <c r="A174" s="17" t="s">
        <v>220</v>
      </c>
      <c r="B174" s="18" t="s">
        <v>221</v>
      </c>
      <c r="C174" s="56">
        <v>2152.1</v>
      </c>
      <c r="D174" s="56">
        <v>1993.2</v>
      </c>
      <c r="E174" s="55">
        <f t="shared" si="4"/>
        <v>92.61651410250454</v>
      </c>
      <c r="F174" s="56">
        <v>1818.3</v>
      </c>
      <c r="G174" s="9">
        <f t="shared" si="3"/>
        <v>109.61887477313974</v>
      </c>
    </row>
    <row r="175" spans="1:7" s="1" customFormat="1" ht="12.75" outlineLevel="3">
      <c r="A175" s="3" t="s">
        <v>222</v>
      </c>
      <c r="B175" s="14" t="s">
        <v>262</v>
      </c>
      <c r="C175" s="60">
        <f>C176</f>
        <v>6169</v>
      </c>
      <c r="D175" s="60">
        <f>D176</f>
        <v>4510.1</v>
      </c>
      <c r="E175" s="57">
        <f t="shared" si="4"/>
        <v>73.10909385637868</v>
      </c>
      <c r="F175" s="60">
        <f>F176</f>
        <v>3583.4</v>
      </c>
      <c r="G175" s="8">
        <f t="shared" si="3"/>
        <v>125.86091421554949</v>
      </c>
    </row>
    <row r="176" spans="1:7" s="1" customFormat="1" ht="25.5" outlineLevel="3">
      <c r="A176" s="17" t="s">
        <v>223</v>
      </c>
      <c r="B176" s="18" t="s">
        <v>263</v>
      </c>
      <c r="C176" s="56">
        <v>6169</v>
      </c>
      <c r="D176" s="56">
        <v>4510.1</v>
      </c>
      <c r="E176" s="55">
        <f t="shared" si="4"/>
        <v>73.10909385637868</v>
      </c>
      <c r="F176" s="56">
        <v>3583.4</v>
      </c>
      <c r="G176" s="9">
        <f t="shared" si="3"/>
        <v>125.86091421554949</v>
      </c>
    </row>
    <row r="177" spans="1:7" s="16" customFormat="1" ht="12.75" outlineLevel="3">
      <c r="A177" s="3"/>
      <c r="B177" s="14" t="s">
        <v>224</v>
      </c>
      <c r="C177" s="60">
        <f>C119+C133+C140+C145+C152+C159+C162+C168+C172+C175</f>
        <v>2141147.2</v>
      </c>
      <c r="D177" s="60">
        <f>D119+D133+D140+D145+D152+D159+D162+D168+D172+D175</f>
        <v>1325703.8000000003</v>
      </c>
      <c r="E177" s="57">
        <f t="shared" si="4"/>
        <v>61.915584318537285</v>
      </c>
      <c r="F177" s="60">
        <f>F119+F133+F140+F145+F152+F159+F162+F168+F172+F175</f>
        <v>1188445.0999999999</v>
      </c>
      <c r="G177" s="8">
        <f t="shared" si="3"/>
        <v>111.54943547665772</v>
      </c>
    </row>
    <row r="178" spans="1:7" s="50" customFormat="1" ht="12.75" outlineLevel="3">
      <c r="A178" s="51"/>
      <c r="B178" s="48" t="s">
        <v>157</v>
      </c>
      <c r="C178" s="59">
        <f>C121+C123+C125+C129+C132+C134+C143+C146+C153+C160+C163+C169+C173+C127</f>
        <v>1060964.6</v>
      </c>
      <c r="D178" s="59">
        <f>D121+D123+D125+D129+D132+D134+D143+D146+D153+D160+D163+D169+D173+D127</f>
        <v>762738.5</v>
      </c>
      <c r="E178" s="66">
        <f t="shared" si="4"/>
        <v>71.89104141646196</v>
      </c>
      <c r="F178" s="59">
        <f>F121+F123+F125+F129+F132+F134+F143+F146+F153+F160+F163+F169+F173+F127</f>
        <v>675526.5</v>
      </c>
      <c r="G178" s="66">
        <f t="shared" si="3"/>
        <v>112.91022631976688</v>
      </c>
    </row>
    <row r="179" spans="1:7" s="16" customFormat="1" ht="12.75" outlineLevel="3">
      <c r="A179" s="52"/>
      <c r="B179" s="14" t="s">
        <v>225</v>
      </c>
      <c r="C179" s="60">
        <v>-133252.7</v>
      </c>
      <c r="D179" s="60">
        <f>D117-D177</f>
        <v>25898.399999999674</v>
      </c>
      <c r="E179" s="6" t="s">
        <v>226</v>
      </c>
      <c r="F179" s="60">
        <f>F117-F177</f>
        <v>-9203.899999999674</v>
      </c>
      <c r="G179" s="6" t="s">
        <v>226</v>
      </c>
    </row>
    <row r="180" spans="2:6" s="1" customFormat="1" ht="12.75">
      <c r="B180" s="4"/>
      <c r="C180" s="53"/>
      <c r="D180" s="53"/>
      <c r="F180" s="75"/>
    </row>
    <row r="181" spans="2:7" s="64" customFormat="1" ht="15.75">
      <c r="B181" s="65" t="s">
        <v>227</v>
      </c>
      <c r="F181" s="77" t="s">
        <v>228</v>
      </c>
      <c r="G181" s="77"/>
    </row>
    <row r="182" ht="11.25"/>
    <row r="183" ht="11.25"/>
  </sheetData>
  <sheetProtection selectLockedCells="1" selectUnlockedCells="1"/>
  <mergeCells count="4">
    <mergeCell ref="B3:G3"/>
    <mergeCell ref="F181:G181"/>
    <mergeCell ref="B2:G2"/>
    <mergeCell ref="B4:G4"/>
  </mergeCells>
  <printOptions horizontalCentered="1"/>
  <pageMargins left="0.7875" right="0" top="0" bottom="0" header="0.5118055555555555" footer="0.5118055555555555"/>
  <pageSetup fitToHeight="5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Ханова Татьяна Владимировна</dc:creator>
  <cp:keywords/>
  <dc:description/>
  <cp:lastModifiedBy>Сергеева</cp:lastModifiedBy>
  <cp:lastPrinted>2021-08-31T12:41:07Z</cp:lastPrinted>
  <dcterms:created xsi:type="dcterms:W3CDTF">2021-03-31T13:38:29Z</dcterms:created>
  <dcterms:modified xsi:type="dcterms:W3CDTF">2021-12-07T07:22:28Z</dcterms:modified>
  <cp:category/>
  <cp:version/>
  <cp:contentType/>
  <cp:contentStatus/>
</cp:coreProperties>
</file>